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Ximena\Documents\A CONTRATOS 2025\INSUMOS\"/>
    </mc:Choice>
  </mc:AlternateContent>
  <xr:revisionPtr revIDLastSave="0" documentId="8_{041E0889-6FBD-4E6F-A76D-2F67B35081E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VISION FCIER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4" i="5" l="1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T9" i="5"/>
  <c r="T10" i="5"/>
  <c r="T11" i="5"/>
  <c r="T12" i="5"/>
  <c r="T13" i="5"/>
  <c r="T14" i="5"/>
  <c r="T15" i="5"/>
  <c r="T16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Z8" i="5"/>
  <c r="Z9" i="5"/>
  <c r="Z10" i="5"/>
  <c r="Z11" i="5"/>
  <c r="Z12" i="5"/>
  <c r="Z13" i="5"/>
  <c r="Z14" i="5"/>
  <c r="Z15" i="5"/>
  <c r="Z16" i="5"/>
  <c r="AA16" i="5" s="1"/>
  <c r="AA17" i="5"/>
  <c r="AA18" i="5"/>
  <c r="AA19" i="5"/>
  <c r="Z20" i="5"/>
  <c r="AA20" i="5" s="1"/>
  <c r="Z21" i="5"/>
  <c r="AA21" i="5" s="1"/>
  <c r="Z22" i="5"/>
  <c r="AA22" i="5" s="1"/>
  <c r="Z23" i="5"/>
  <c r="AA23" i="5" s="1"/>
  <c r="Z24" i="5"/>
  <c r="AA24" i="5" s="1"/>
  <c r="Z25" i="5"/>
  <c r="AA25" i="5" s="1"/>
  <c r="Z26" i="5"/>
  <c r="AA26" i="5" s="1"/>
  <c r="Z27" i="5"/>
  <c r="AA27" i="5" s="1"/>
  <c r="Z28" i="5"/>
  <c r="AA28" i="5" s="1"/>
  <c r="Z29" i="5"/>
  <c r="Z30" i="5"/>
  <c r="AA30" i="5" s="1"/>
  <c r="Z31" i="5"/>
  <c r="AA31" i="5" s="1"/>
  <c r="Z32" i="5"/>
  <c r="Z33" i="5"/>
  <c r="Z34" i="5"/>
  <c r="Z35" i="5"/>
  <c r="AA35" i="5" s="1"/>
  <c r="Z36" i="5"/>
  <c r="Z37" i="5"/>
  <c r="Z38" i="5"/>
  <c r="Z39" i="5"/>
  <c r="Z40" i="5"/>
  <c r="W9" i="5"/>
  <c r="W10" i="5"/>
  <c r="W11" i="5"/>
  <c r="W12" i="5"/>
  <c r="W13" i="5"/>
  <c r="W14" i="5"/>
  <c r="X14" i="5" s="1"/>
  <c r="W15" i="5"/>
  <c r="X15" i="5" s="1"/>
  <c r="W16" i="5"/>
  <c r="X16" i="5" s="1"/>
  <c r="X17" i="5"/>
  <c r="W20" i="5"/>
  <c r="W21" i="5"/>
  <c r="X21" i="5" s="1"/>
  <c r="W22" i="5"/>
  <c r="W23" i="5"/>
  <c r="W24" i="5"/>
  <c r="W25" i="5"/>
  <c r="X25" i="5" s="1"/>
  <c r="W26" i="5"/>
  <c r="W27" i="5"/>
  <c r="W28" i="5"/>
  <c r="X28" i="5" s="1"/>
  <c r="W29" i="5"/>
  <c r="X29" i="5" s="1"/>
  <c r="W30" i="5"/>
  <c r="W31" i="5"/>
  <c r="X31" i="5" s="1"/>
  <c r="W32" i="5"/>
  <c r="X32" i="5" s="1"/>
  <c r="W33" i="5"/>
  <c r="W34" i="5"/>
  <c r="X34" i="5" s="1"/>
  <c r="W35" i="5"/>
  <c r="X35" i="5" s="1"/>
  <c r="W36" i="5"/>
  <c r="X36" i="5" s="1"/>
  <c r="W37" i="5"/>
  <c r="X37" i="5" s="1"/>
  <c r="W38" i="5"/>
  <c r="X38" i="5" s="1"/>
  <c r="W39" i="5"/>
  <c r="X39" i="5" s="1"/>
  <c r="W40" i="5"/>
  <c r="X40" i="5" s="1"/>
  <c r="Z6" i="5"/>
  <c r="W6" i="5"/>
  <c r="T6" i="5"/>
  <c r="AA14" i="5"/>
  <c r="AA15" i="5"/>
  <c r="AA29" i="5"/>
  <c r="AA32" i="5"/>
  <c r="AA33" i="5"/>
  <c r="AA34" i="5"/>
  <c r="AA36" i="5"/>
  <c r="AA37" i="5"/>
  <c r="AA38" i="5"/>
  <c r="AA39" i="5"/>
  <c r="AA40" i="5"/>
  <c r="X18" i="5"/>
  <c r="X19" i="5"/>
  <c r="X20" i="5"/>
  <c r="X22" i="5"/>
  <c r="X23" i="5"/>
  <c r="X24" i="5"/>
  <c r="X26" i="5"/>
  <c r="X27" i="5"/>
  <c r="X30" i="5"/>
  <c r="X33" i="5"/>
  <c r="U24" i="5" l="1"/>
  <c r="AC24" i="5" s="1"/>
  <c r="U25" i="5"/>
  <c r="AC25" i="5" s="1"/>
  <c r="U26" i="5"/>
  <c r="AC26" i="5" s="1"/>
  <c r="U27" i="5"/>
  <c r="AC27" i="5" s="1"/>
  <c r="U28" i="5"/>
  <c r="AC28" i="5" s="1"/>
  <c r="U29" i="5"/>
  <c r="AC29" i="5" s="1"/>
  <c r="U21" i="5"/>
  <c r="AC21" i="5" s="1"/>
  <c r="U30" i="5"/>
  <c r="AC30" i="5" s="1"/>
  <c r="U23" i="5"/>
  <c r="AC23" i="5" s="1"/>
  <c r="U31" i="5"/>
  <c r="AC31" i="5" s="1"/>
  <c r="U32" i="5"/>
  <c r="AC32" i="5" s="1"/>
  <c r="U33" i="5"/>
  <c r="AC33" i="5" s="1"/>
  <c r="U34" i="5"/>
  <c r="AC34" i="5" s="1"/>
  <c r="U35" i="5"/>
  <c r="AC35" i="5" s="1"/>
  <c r="U36" i="5"/>
  <c r="AC36" i="5" s="1"/>
  <c r="U37" i="5"/>
  <c r="AC37" i="5" s="1"/>
  <c r="U38" i="5"/>
  <c r="AC38" i="5" s="1"/>
  <c r="U39" i="5"/>
  <c r="AC39" i="5" s="1"/>
  <c r="U40" i="5"/>
  <c r="AC40" i="5" s="1"/>
  <c r="U16" i="5"/>
  <c r="AC16" i="5" s="1"/>
  <c r="U17" i="5"/>
  <c r="AC17" i="5" s="1"/>
  <c r="U18" i="5"/>
  <c r="AC18" i="5" s="1"/>
  <c r="U19" i="5"/>
  <c r="AC19" i="5" s="1"/>
  <c r="U20" i="5"/>
  <c r="AC20" i="5" s="1"/>
  <c r="U22" i="5"/>
  <c r="AC22" i="5" s="1"/>
  <c r="U14" i="5"/>
  <c r="AC14" i="5" s="1"/>
  <c r="U15" i="5"/>
  <c r="AC15" i="5" s="1"/>
  <c r="AA9" i="5" l="1"/>
  <c r="AA10" i="5"/>
  <c r="AA11" i="5"/>
  <c r="AA12" i="5"/>
  <c r="AA6" i="5"/>
  <c r="AA13" i="5"/>
  <c r="AA8" i="5"/>
  <c r="Z7" i="5"/>
  <c r="AA7" i="5" s="1"/>
  <c r="X9" i="5"/>
  <c r="X10" i="5"/>
  <c r="X11" i="5"/>
  <c r="X12" i="5"/>
  <c r="X6" i="5"/>
  <c r="X13" i="5"/>
  <c r="W8" i="5"/>
  <c r="X8" i="5" s="1"/>
  <c r="W7" i="5"/>
  <c r="X7" i="5" s="1"/>
  <c r="U13" i="5"/>
  <c r="T8" i="5"/>
  <c r="U8" i="5" s="1"/>
  <c r="U9" i="5"/>
  <c r="U10" i="5"/>
  <c r="U11" i="5"/>
  <c r="U12" i="5"/>
  <c r="U6" i="5"/>
  <c r="T7" i="5"/>
  <c r="U7" i="5" s="1"/>
  <c r="X41" i="5" l="1"/>
  <c r="AA41" i="5"/>
  <c r="AB6" i="5"/>
  <c r="AB7" i="5" l="1"/>
  <c r="AB8" i="5"/>
  <c r="AB9" i="5"/>
  <c r="AB10" i="5"/>
  <c r="AB11" i="5"/>
  <c r="AB12" i="5"/>
  <c r="AB13" i="5"/>
  <c r="AC12" i="5"/>
  <c r="AC13" i="5"/>
  <c r="AC6" i="5"/>
  <c r="AC8" i="5" l="1"/>
  <c r="AC9" i="5"/>
  <c r="AC10" i="5"/>
  <c r="AC7" i="5"/>
  <c r="AC11" i="5"/>
  <c r="P13" i="5"/>
  <c r="Q13" i="5" s="1"/>
  <c r="P12" i="5"/>
  <c r="Q12" i="5" s="1"/>
  <c r="P11" i="5"/>
  <c r="Q11" i="5" s="1"/>
  <c r="P10" i="5"/>
  <c r="Q10" i="5" s="1"/>
  <c r="P9" i="5"/>
  <c r="Q9" i="5" s="1"/>
  <c r="P8" i="5"/>
  <c r="Q8" i="5" s="1"/>
  <c r="P7" i="5"/>
  <c r="Q7" i="5" s="1"/>
  <c r="P6" i="5"/>
  <c r="Q6" i="5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L6" i="5"/>
  <c r="M6" i="5" s="1"/>
  <c r="H7" i="5"/>
  <c r="I7" i="5" s="1"/>
  <c r="H8" i="5"/>
  <c r="I8" i="5" s="1"/>
  <c r="H9" i="5"/>
  <c r="I9" i="5" s="1"/>
  <c r="H10" i="5"/>
  <c r="I10" i="5" s="1"/>
  <c r="H11" i="5"/>
  <c r="I11" i="5" s="1"/>
  <c r="H12" i="5"/>
  <c r="I12" i="5" s="1"/>
  <c r="H13" i="5"/>
  <c r="I13" i="5" s="1"/>
  <c r="H6" i="5"/>
  <c r="I6" i="5" s="1"/>
  <c r="U41" i="5" l="1"/>
  <c r="AC41" i="5"/>
  <c r="R12" i="5"/>
  <c r="R11" i="5"/>
  <c r="R8" i="5"/>
  <c r="R13" i="5"/>
  <c r="R6" i="5"/>
  <c r="R7" i="5"/>
  <c r="R10" i="5"/>
  <c r="R9" i="5"/>
  <c r="I41" i="5"/>
  <c r="M41" i="5" l="1"/>
  <c r="Q41" i="5"/>
  <c r="R41" i="5" l="1"/>
</calcChain>
</file>

<file path=xl/sharedStrings.xml><?xml version="1.0" encoding="utf-8"?>
<sst xmlns="http://schemas.openxmlformats.org/spreadsheetml/2006/main" count="144" uniqueCount="93">
  <si>
    <t>ANEXO No. 1</t>
  </si>
  <si>
    <t>COMPARATIVO</t>
  </si>
  <si>
    <t>PRECIO PROMEDIO</t>
  </si>
  <si>
    <t xml:space="preserve">ANALISIS DE MERCADO </t>
  </si>
  <si>
    <r>
      <rPr>
        <b/>
        <sz val="8"/>
        <rFont val="Times New Roman"/>
        <family val="1"/>
      </rPr>
      <t>ITEM</t>
    </r>
  </si>
  <si>
    <r>
      <rPr>
        <b/>
        <sz val="8"/>
        <rFont val="Times New Roman"/>
        <family val="1"/>
      </rPr>
      <t>DESCRIPCION</t>
    </r>
  </si>
  <si>
    <r>
      <rPr>
        <b/>
        <sz val="8"/>
        <rFont val="Times New Roman"/>
        <family val="1"/>
      </rPr>
      <t>CARACTERISTICAS</t>
    </r>
  </si>
  <si>
    <r>
      <rPr>
        <b/>
        <sz val="8"/>
        <rFont val="Times New Roman"/>
        <family val="1"/>
      </rPr>
      <t>CANTIDAD</t>
    </r>
  </si>
  <si>
    <r>
      <rPr>
        <b/>
        <sz val="8"/>
        <rFont val="Times New Roman"/>
        <family val="1"/>
      </rPr>
      <t xml:space="preserve">UNIDAD DE
</t>
    </r>
    <r>
      <rPr>
        <b/>
        <sz val="8"/>
        <rFont val="Times New Roman"/>
        <family val="1"/>
      </rPr>
      <t>MEDIDA</t>
    </r>
  </si>
  <si>
    <r>
      <rPr>
        <b/>
        <sz val="8"/>
        <rFont val="Times New Roman"/>
        <family val="1"/>
      </rPr>
      <t>VALOR UNITARIO</t>
    </r>
  </si>
  <si>
    <r>
      <rPr>
        <b/>
        <sz val="8"/>
        <rFont val="Times New Roman"/>
        <family val="1"/>
      </rPr>
      <t>% DE IVA</t>
    </r>
  </si>
  <si>
    <r>
      <rPr>
        <b/>
        <sz val="8"/>
        <rFont val="Times New Roman"/>
        <family val="1"/>
      </rPr>
      <t xml:space="preserve">VALOR UNITARIO
</t>
    </r>
    <r>
      <rPr>
        <b/>
        <sz val="8"/>
        <rFont val="Times New Roman"/>
        <family val="1"/>
      </rPr>
      <t>CON IVA</t>
    </r>
  </si>
  <si>
    <r>
      <rPr>
        <b/>
        <sz val="8"/>
        <rFont val="Times New Roman"/>
        <family val="1"/>
      </rPr>
      <t>VALOR TOTAL</t>
    </r>
  </si>
  <si>
    <t>MARANBA S.A.S NIT 9001.144.467-2</t>
  </si>
  <si>
    <t>GENERACIÓN DE TALENTOS S.A.S. NIT. 900.764.350-6</t>
  </si>
  <si>
    <t>COTIZACIÓN REMOLINA HERNÁNDEZ CONSULTORES S.A.S.</t>
  </si>
  <si>
    <t xml:space="preserve">TOTAL </t>
  </si>
  <si>
    <t>UNIDAD</t>
  </si>
  <si>
    <t>PRECIO PROMEDIO UNIDAD SIN IVA</t>
  </si>
  <si>
    <t>PRECIO PROMEDIO TOTAL CON IVA</t>
  </si>
  <si>
    <t xml:space="preserve">BATAS LABORATORIO MANGA LARGA  ANTIFLUIDO </t>
  </si>
  <si>
    <t xml:space="preserve">BATAS DE LABORATORIO MANGA LARGA CON PUÑO EN LAS MUÑECAS Y DE CREMALLERA - EN MATERIAL ANTIFLUIDO DE COLOR AZUL CLARO TALLA M. CON EL LOGO ESTAMPADO QUE ESTABLEZCA LA SECRETARIA DE SALUD </t>
  </si>
  <si>
    <t xml:space="preserve">BATAS DE LABORATORIO MANGA LARGA CON PUÑO EN LAS MUÑECAS Y DE CREMALLERA - EN MATERIAL ANTIFLUIDO DE COLOR AZUL CLARO TALLA L CON EL LOGO ESTAMPADO QUE ESTABLEZCA LA SECRETARIA DE SALUD </t>
  </si>
  <si>
    <t>TAPABOCAS TERMOSELLADO</t>
  </si>
  <si>
    <t>MASCARILLA PLANA DESECHABLE CON TRES (3) CAPAS DE POLIPROPILENO Y TIRAL ELASTICAS PARA SU ACOMODACIÓN - CAJA POR 50 UNIDADES EMPAQUE INDIVIDUAL</t>
  </si>
  <si>
    <t>GUANTES DE NITRILO</t>
  </si>
  <si>
    <t>GUANTES DESECHABLES DE NITRILO AZUL TALLA M (CAJA POR 100 UNIDADES)</t>
  </si>
  <si>
    <t>GUANTES DESECHABLES DE NITRILO AZUL TALLA L (CAJA POR 100 UNIDADES)</t>
  </si>
  <si>
    <t>COFIAS DESECHABLE</t>
  </si>
  <si>
    <t>COFIAS DESECHABLES FABRICADO EN TELA NO TEJIDA POLIPROPILENO COLOR BLANCO - CAJA POR 100 UNIDADES (TIPO ORUGA)</t>
  </si>
  <si>
    <t>KIT DE VERIFICAIÓN RÉPIDA PARA CLORO Y PH</t>
  </si>
  <si>
    <t>EL HI3887 ES UN KIT DE PRUEBAS RÁPIDAS DE USO GENERAL, QUE MIDE EL CLORO LIBRE Y EL PH. EL CLORO LIBRE SE MIDE UTILIZANDO EL MÉTODO DPD. EL PH SE MIDE UTILIZANDO UN INDICADOR VISUAL DE PH. ESTE KIT ESTÁ EQUIPADO CON TODOS LOS REACTIVOS Y ACCESORIOS NECESARIOS PARA REALIZAR APROXIMADAMENTE 50 PRUEBAS DE CLORO LIBRE Y 100 PRUEBAS DE PH. (TIPO DE MEDICIÓN POR COLORIMÉTRIA)</t>
  </si>
  <si>
    <t>TERMOMETRO PUNZON DIGITAL</t>
  </si>
  <si>
    <t>TERMOMETRO DE PUNZON DIGITAL, WATERPROOF RANGO -50°C A 150° CON CERTIFICADO DE CALIBRACION</t>
  </si>
  <si>
    <t>GRAMERA DIGITAL</t>
  </si>
  <si>
    <t>GRAMERA DIGITAL DE ACERO INOXIDABLE DE CAPACIDAD DE 5 KILOGRAMOS. UNIDADES DE MEDIDA (OZ, LB, ML, KG) MEDIDAS (180 X 140 X 14 MM)</t>
  </si>
  <si>
    <t>CHECHER DE CLORO PARA PISCINAS</t>
  </si>
  <si>
    <t>CHECHER DE CLORO LIBRE LÍNEA PISCINAS ES UN COLORÍMETRO QUE CIERRA LA BRECHA ENTRE LOS TEST KITS QUÍMICOS Y LA INSTRUMENTACIÓN FOTOMÉTRICA PROFESIONAL. LOS TEST KITS QUÍMICOS CUENTAN CON UNA PRECISIÓN Y RESOLUCIÓN LIMITADA PUES DEPENDEN DEL OJO HUMANO PARA DISCERNIR Y DIFERENCIAR COLORES. LOS INSTRUMENTOS PROFESIONALES INCORPORAN UNA FUENTE DE LUZ A UNA LONGITUD DE ONDA ESPECÍFICA Y UN DETECTOR ESPECIALIZADO PARA DETERMINAR DE MANERA PRECISA LA ABSORBANCIA Y CONCENTRACIÓN DEL ION EN CUESTIÓN</t>
  </si>
  <si>
    <t>TESTER DE PH PARA PISCINAS</t>
  </si>
  <si>
    <t xml:space="preserve">TESTER DE PH LÍNEA DE PISCINAS CON RESOLUCIÓN 0,01 (SKU: HI981004) EL HI 981004 ES UN MEDIDOR DE PH PARA LA MEDICIÓN EN PISCINAS, SPAS O JACUZZIS. ESTE TESTER TIENE UNA INTERFAZ AMIGABLE DE UN SOLO BOTÓN PARA EL ENCENDIDO/APAGADO Y CALIBRACIÓN. RANGO PH (0,00 A 14.00), CALIBRACIÓN AUTOMÁTICA EN UNO O DOS PUNTOS. DIMENSIONES (50X174X21MM) </t>
  </si>
  <si>
    <t>ALCOHOL ANTISEPTICO</t>
  </si>
  <si>
    <t>BOTELLA X 345 ML CON FECHA DE VENCIMIENTO A 2 AÑOS</t>
  </si>
  <si>
    <t xml:space="preserve">DESINFECTANTE </t>
  </si>
  <si>
    <t>DESINFECTANTE DE SUPERFICIE AMONIO CUATERNARIO. APARIENCIA LIQUIDA, COLOR TRASLUCIDO, OLOR CARACTERISTICOS. PH (7,0-8,0) Y DENSIDAD (0,95-1,05). (3,7854 LITROS EQUIVALENTE A UN GALON)</t>
  </si>
  <si>
    <t xml:space="preserve">AZUL DE METILENO </t>
  </si>
  <si>
    <t>AZUL DE METILENO PURO (1000 ML)</t>
  </si>
  <si>
    <t xml:space="preserve">CARPA TOLDO </t>
  </si>
  <si>
    <t xml:space="preserve">CARPA TOLDO PREGABLE CON  EXTERIORES LATERALES 3X3 METROS IMPERMEABLE COLOR  BLANCO, FORMA CUADRADA INDUSTRIAL, HECHO EN TUBO DE HIERRO, ANCHO 3 MTS, ALTO 3 MTS, LARGO 3MTS, ESPESOR 3.3 MM. </t>
  </si>
  <si>
    <t xml:space="preserve">SILLAS PLEGABLES PLÁSTICAS </t>
  </si>
  <si>
    <t>SILLAS SIN BRAZOS PLEGABLES PLÁSTICAS (ALTO 83 CM, ANCHO 46 CM, LARGO 57 CM) FABRICADAS EN POLIETILENO Y PLÁSTICO DE ALTA DENSIDAD DE COLOR GRIS</t>
  </si>
  <si>
    <t>MESA PLEGABLE PLÁSTICA PORTÁTIL</t>
  </si>
  <si>
    <t>MESA PLEGABLE PORTAFOLIO PLÁSTICA (ESTRUCTURA HECHA EN ACERO, LARGO 180 CM, ANCHO 75 CM, ALTO 74 CM). FABRICADAS EN POLIETILENO Y PLÁSTICO DE ALTA DENSIDAD DE COLOR GRIS</t>
  </si>
  <si>
    <t>TERMOS PARA TRANSPORTE DE VACUNAS</t>
  </si>
  <si>
    <t>TERMOS/NEVERAS PARA TRANSPORTE DE VACUNAS MODELO BCVC - 46 DE CAPACIDAD 2.726 LITROS CON AISLAMIENTO POLIURETANO COLOR AZUL.</t>
  </si>
  <si>
    <t xml:space="preserve">GEL FRIO </t>
  </si>
  <si>
    <t>GEL FRIO REFRIGERANTE DE 150 GRAMOS FORMATO (PACK). MEDIDAS (18 CM X 8 CM)</t>
  </si>
  <si>
    <t>PILAS CON GEL REFRIGERANTES PARA CADENA DE
FRIO PARA NEVERA PORTATIL</t>
  </si>
  <si>
    <t>CAPCIDAD DE LA PILA REFRIGERANTE POR UNIDAD (MEDIDAS 33 CM DE ALTO, 23 CM DE ANCHO Y 3,3 DE PROFUNDIDAD) CON UN VOLUMEN DE 1500 ML</t>
  </si>
  <si>
    <t>NEVERA ICOPOR CON TAPA</t>
  </si>
  <si>
    <t>TERMONEVERA DE ICOPOR CONFORMADA POR POLIESTIRENO EXPANDIDO PARA USO DE TRANSPORTE SEGURO DE PRODUCTOS PERECEDEROS Y EMBALAJE TERMOAISLANTE PARA PRODUCTOS FARMACEUTICOS MEDIDAS DE 20 LTS</t>
  </si>
  <si>
    <t>TERMONEVERA DE ICOPOR CONFORMADA POR POLIESTIRENO EXPANDIDO PARA USO DE TRANSPORTE SEGURO DE PRODUCTOS PERECEDEROS Y EMBALAJE TERMOAISLANTE PARA PRODUCTOS FARMACEUTICOS MEDIDAS DE 40 LTS</t>
  </si>
  <si>
    <t>JERINGAS DE 5 ML</t>
  </si>
  <si>
    <t>CAJAS POR 100 UNIDADES PRESENTACIÓN: UNIDAD CON REGISTRO INVIMA, FECHA DE VENCIMIENTO SUPERIOR A UN AÑO.</t>
  </si>
  <si>
    <t>AGUJAS HIPODERMICAS 23G X 1"</t>
  </si>
  <si>
    <t>CAJAS POR 100 UNIDADES PRESENTACION ENVASE UNITARIO ESTERIL CON REGISTRO INVIMA, FECHA DE VENCIMIENTO SUPERIOR
A UN AÑO.</t>
  </si>
  <si>
    <t xml:space="preserve"> GUARDIAN </t>
  </si>
  <si>
    <t>GUARDIAN - RECOLECTOR DE AGUJAS CORTOPUNZANTES DE CAPACIDAD 1.5 LITROS (PARA PELIGRO BIOLÓGICO)</t>
  </si>
  <si>
    <t>FRASCO SPRAY 100 CC</t>
  </si>
  <si>
    <t>FRASCO SPRAY ATOMIZADOR RECARGABLE PORTATIL DE PLASTICO 100CC - PARA RECARGAR ALCOHOL</t>
  </si>
  <si>
    <t xml:space="preserve">BATAS QUIRURGUICAS </t>
  </si>
  <si>
    <t>BATAS QUIRURGUICAS DESECHABLES COLOR AZUL MANGA LARGA. DOBLE TIRAS DE AJUSTE EN CUELLO Y CINTURA. TALLA L</t>
  </si>
  <si>
    <t>BATAS QUIRURGUICAS DESECHABLES COLOR AZUL MANGA LARGA. DOBLE TIRAS DE AJUSTE EN CUELLO Y CINTURA. TALLA M</t>
  </si>
  <si>
    <t>BOLSAS ZJPLOC</t>
  </si>
  <si>
    <t>PAQUETE DE BOLSA X 100 UNIDADES,
MEDIDAS 30 CM x 25 CM.</t>
  </si>
  <si>
    <t>KIT DE
VERIFICACION DE PH PARA AGUA POTABLE - PORTATIL</t>
  </si>
  <si>
    <t>KIT DE VERIFICACION DE PH TIRILLAS DE MEDICION DE PH RANGO 0 A 13 (HI93710-01)</t>
  </si>
  <si>
    <t>KIT DE VERIFICACION DE CLORO PAR AGUA POTABLE-
PORTATIL</t>
  </si>
  <si>
    <t>KIT DE VERIFICACION CLORO • TEST DE MEDICIÓN DE CLORO LIBRE EN AGUA  POTABLE
RANGO O.O A 2.5 mg/l(ppm), PORTATIL (HI93701-0)</t>
  </si>
  <si>
    <t>ROTULOS</t>
  </si>
  <si>
    <t xml:space="preserve">ROTULO ADHESIVO DE COLOR BLANCO CON MEDIDAS (10 CM X 5 CM) CON EL ESTAMPADO QUE ESTABLEZCA LA SECRETARIA DE SALUD </t>
  </si>
  <si>
    <t>PENDONES</t>
  </si>
  <si>
    <t xml:space="preserve">PENDÓN PUBLICITARIO Y PROMOCIONAL TIPO ARAÑA EN IMPRESIÓN DIGITAL 4X0 MATE SOBRE BANNER DE 13 ONZAS TAMAÑO 1.80 METROS X 80 CENTÍMETROS. SOPORTE DE ALUMINIO. INCLUYE DISEÑO DE ACUERDO CON INFORMACIÓN PROPORCIONADA POR LA SECRETARÍA DE SALUD.  </t>
  </si>
  <si>
    <t xml:space="preserve">CARNET VACUNACIÓN </t>
  </si>
  <si>
    <t xml:space="preserve">CARNET PAPEL TIPO CARTULINA OPALINA CON MEDIDAS (10 CM X 8 CM ) CON EL ESTAMPADO QUE ESTABLEZCA LA SECRETARIA DE SALUD </t>
  </si>
  <si>
    <t>CAJA</t>
  </si>
  <si>
    <t>KIT</t>
  </si>
  <si>
    <t>MILILITRO</t>
  </si>
  <si>
    <t xml:space="preserve">CAJA </t>
  </si>
  <si>
    <t>FRASCO</t>
  </si>
  <si>
    <t>PAQUETE</t>
  </si>
  <si>
    <t>EMBRIOVET CENTRO DE SOLUCIOONES. NIT: 900570293</t>
  </si>
  <si>
    <t>CONCENTRADOS EL RANCHO LTDA. NIT. 830043063</t>
  </si>
  <si>
    <t>JUPITER CLINICA VETERINARIA. NIT:901212841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</si>
</sst>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[$$-240A]\ * #,##0.00_-;\-[$$-240A]\ * #,##0.00_-;_-[$$-240A]\ * &quot;-&quot;??_-;_-@_-"/>
    <numFmt numFmtId="166" formatCode="#,##0_ ;\-#,##0\ "/>
    <numFmt numFmtId="167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rgb="FF000000"/>
      <name val="Times New Roman"/>
      <family val="2"/>
    </font>
    <font>
      <sz val="8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0" fontId="0" fillId="0" borderId="0" xfId="0" applyAlignment="1">
      <alignment horizontal="left"/>
    </xf>
    <xf numFmtId="9" fontId="0" fillId="0" borderId="0" xfId="2" applyFont="1"/>
    <xf numFmtId="9" fontId="0" fillId="0" borderId="0" xfId="2" applyFont="1" applyBorder="1"/>
    <xf numFmtId="0" fontId="0" fillId="0" borderId="0" xfId="0" applyAlignment="1">
      <alignment vertical="top"/>
    </xf>
    <xf numFmtId="3" fontId="0" fillId="0" borderId="0" xfId="1" applyNumberFormat="1" applyFont="1" applyBorder="1"/>
    <xf numFmtId="3" fontId="0" fillId="0" borderId="5" xfId="1" applyNumberFormat="1" applyFont="1" applyBorder="1"/>
    <xf numFmtId="3" fontId="5" fillId="0" borderId="6" xfId="1" applyNumberFormat="1" applyFont="1" applyBorder="1"/>
    <xf numFmtId="3" fontId="0" fillId="0" borderId="0" xfId="1" applyNumberFormat="1" applyFont="1"/>
    <xf numFmtId="3" fontId="0" fillId="0" borderId="0" xfId="0" applyNumberFormat="1"/>
    <xf numFmtId="166" fontId="0" fillId="0" borderId="4" xfId="1" applyNumberFormat="1" applyFont="1" applyBorder="1"/>
    <xf numFmtId="166" fontId="0" fillId="0" borderId="0" xfId="1" applyNumberFormat="1" applyFont="1" applyBorder="1"/>
    <xf numFmtId="3" fontId="6" fillId="4" borderId="9" xfId="1" applyNumberFormat="1" applyFont="1" applyFill="1" applyBorder="1" applyAlignment="1">
      <alignment horizontal="left" vertical="top" wrapText="1"/>
    </xf>
    <xf numFmtId="9" fontId="6" fillId="4" borderId="7" xfId="2" applyFont="1" applyFill="1" applyBorder="1" applyAlignment="1">
      <alignment horizontal="left" vertical="top" wrapText="1"/>
    </xf>
    <xf numFmtId="3" fontId="0" fillId="4" borderId="7" xfId="1" applyNumberFormat="1" applyFont="1" applyFill="1" applyBorder="1" applyAlignment="1">
      <alignment horizontal="left" vertical="top" wrapText="1"/>
    </xf>
    <xf numFmtId="3" fontId="6" fillId="5" borderId="9" xfId="1" applyNumberFormat="1" applyFont="1" applyFill="1" applyBorder="1" applyAlignment="1">
      <alignment horizontal="left" vertical="top" wrapText="1"/>
    </xf>
    <xf numFmtId="9" fontId="6" fillId="5" borderId="7" xfId="2" applyFont="1" applyFill="1" applyBorder="1" applyAlignment="1">
      <alignment horizontal="left" vertical="top" wrapText="1"/>
    </xf>
    <xf numFmtId="3" fontId="0" fillId="5" borderId="7" xfId="1" applyNumberFormat="1" applyFont="1" applyFill="1" applyBorder="1" applyAlignment="1">
      <alignment horizontal="left" vertical="top" wrapText="1"/>
    </xf>
    <xf numFmtId="3" fontId="6" fillId="5" borderId="10" xfId="1" applyNumberFormat="1" applyFont="1" applyFill="1" applyBorder="1" applyAlignment="1">
      <alignment horizontal="left" vertical="top" wrapText="1"/>
    </xf>
    <xf numFmtId="9" fontId="6" fillId="6" borderId="7" xfId="2" applyFont="1" applyFill="1" applyBorder="1" applyAlignment="1">
      <alignment horizontal="left" vertical="top" wrapText="1"/>
    </xf>
    <xf numFmtId="3" fontId="0" fillId="6" borderId="7" xfId="1" applyNumberFormat="1" applyFont="1" applyFill="1" applyBorder="1" applyAlignment="1">
      <alignment horizontal="left" vertical="top" wrapText="1"/>
    </xf>
    <xf numFmtId="3" fontId="6" fillId="6" borderId="10" xfId="1" applyNumberFormat="1" applyFont="1" applyFill="1" applyBorder="1" applyAlignment="1">
      <alignment horizontal="left" vertical="top" wrapText="1"/>
    </xf>
    <xf numFmtId="3" fontId="6" fillId="6" borderId="12" xfId="1" applyNumberFormat="1" applyFont="1" applyFill="1" applyBorder="1" applyAlignment="1">
      <alignment horizontal="left" vertical="top" wrapText="1"/>
    </xf>
    <xf numFmtId="3" fontId="5" fillId="0" borderId="2" xfId="1" applyNumberFormat="1" applyFont="1" applyBorder="1"/>
    <xf numFmtId="9" fontId="5" fillId="0" borderId="2" xfId="2" applyFont="1" applyBorder="1"/>
    <xf numFmtId="3" fontId="5" fillId="0" borderId="1" xfId="1" applyNumberFormat="1" applyFont="1" applyBorder="1"/>
    <xf numFmtId="165" fontId="5" fillId="0" borderId="1" xfId="1" applyNumberFormat="1" applyFont="1" applyBorder="1"/>
    <xf numFmtId="165" fontId="5" fillId="0" borderId="2" xfId="1" applyNumberFormat="1" applyFont="1" applyBorder="1"/>
    <xf numFmtId="0" fontId="5" fillId="0" borderId="0" xfId="0" applyFont="1"/>
    <xf numFmtId="3" fontId="6" fillId="4" borderId="8" xfId="1" applyNumberFormat="1" applyFont="1" applyFill="1" applyBorder="1" applyAlignment="1">
      <alignment horizontal="left" vertical="top" wrapText="1"/>
    </xf>
    <xf numFmtId="166" fontId="5" fillId="0" borderId="2" xfId="1" applyNumberFormat="1" applyFont="1" applyBorder="1"/>
    <xf numFmtId="3" fontId="0" fillId="0" borderId="17" xfId="0" applyNumberFormat="1" applyBorder="1"/>
    <xf numFmtId="166" fontId="5" fillId="0" borderId="18" xfId="1" applyNumberFormat="1" applyFont="1" applyBorder="1"/>
    <xf numFmtId="3" fontId="0" fillId="0" borderId="4" xfId="1" applyNumberFormat="1" applyFont="1" applyFill="1" applyBorder="1"/>
    <xf numFmtId="9" fontId="0" fillId="0" borderId="0" xfId="2" applyFont="1" applyFill="1" applyBorder="1"/>
    <xf numFmtId="3" fontId="0" fillId="0" borderId="0" xfId="1" applyNumberFormat="1" applyFont="1" applyFill="1" applyBorder="1"/>
    <xf numFmtId="3" fontId="0" fillId="0" borderId="5" xfId="1" applyNumberFormat="1" applyFont="1" applyFill="1" applyBorder="1"/>
    <xf numFmtId="164" fontId="0" fillId="0" borderId="0" xfId="1" applyFont="1"/>
    <xf numFmtId="1" fontId="7" fillId="0" borderId="23" xfId="0" applyNumberFormat="1" applyFont="1" applyBorder="1" applyAlignment="1">
      <alignment horizontal="center" vertical="top" shrinkToFit="1"/>
    </xf>
    <xf numFmtId="1" fontId="7" fillId="0" borderId="9" xfId="0" applyNumberFormat="1" applyFont="1" applyBorder="1" applyAlignment="1">
      <alignment horizontal="center" vertical="top" shrinkToFit="1"/>
    </xf>
    <xf numFmtId="3" fontId="5" fillId="0" borderId="2" xfId="0" applyNumberFormat="1" applyFont="1" applyBorder="1"/>
    <xf numFmtId="0" fontId="5" fillId="0" borderId="2" xfId="0" applyFont="1" applyBorder="1"/>
    <xf numFmtId="3" fontId="0" fillId="0" borderId="6" xfId="1" applyNumberFormat="1" applyFont="1" applyFill="1" applyBorder="1"/>
    <xf numFmtId="0" fontId="8" fillId="0" borderId="3" xfId="0" applyFont="1" applyBorder="1" applyAlignment="1">
      <alignment horizontal="center" vertical="top" wrapText="1"/>
    </xf>
    <xf numFmtId="1" fontId="7" fillId="0" borderId="14" xfId="0" applyNumberFormat="1" applyFont="1" applyBorder="1" applyAlignment="1">
      <alignment horizontal="center" vertical="center" shrinkToFit="1"/>
    </xf>
    <xf numFmtId="1" fontId="7" fillId="0" borderId="8" xfId="0" applyNumberFormat="1" applyFont="1" applyBorder="1" applyAlignment="1">
      <alignment horizontal="center" vertical="center" shrinkToFit="1"/>
    </xf>
    <xf numFmtId="3" fontId="6" fillId="6" borderId="27" xfId="1" applyNumberFormat="1" applyFont="1" applyFill="1" applyBorder="1" applyAlignment="1">
      <alignment horizontal="left" vertical="top" wrapText="1"/>
    </xf>
    <xf numFmtId="3" fontId="6" fillId="6" borderId="28" xfId="1" applyNumberFormat="1" applyFont="1" applyFill="1" applyBorder="1" applyAlignment="1">
      <alignment horizontal="left" vertical="top" wrapText="1"/>
    </xf>
    <xf numFmtId="3" fontId="6" fillId="5" borderId="23" xfId="1" applyNumberFormat="1" applyFont="1" applyFill="1" applyBorder="1" applyAlignment="1">
      <alignment horizontal="left" vertical="top" wrapText="1"/>
    </xf>
    <xf numFmtId="9" fontId="6" fillId="5" borderId="13" xfId="2" applyFont="1" applyFill="1" applyBorder="1" applyAlignment="1">
      <alignment horizontal="left" vertical="top" wrapText="1"/>
    </xf>
    <xf numFmtId="3" fontId="6" fillId="5" borderId="28" xfId="1" applyNumberFormat="1" applyFont="1" applyFill="1" applyBorder="1" applyAlignment="1">
      <alignment horizontal="left" vertical="top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wrapText="1"/>
    </xf>
    <xf numFmtId="0" fontId="10" fillId="0" borderId="3" xfId="0" applyFont="1" applyBorder="1" applyAlignment="1">
      <alignment vertical="top" wrapText="1"/>
    </xf>
    <xf numFmtId="167" fontId="0" fillId="0" borderId="0" xfId="3" applyNumberFormat="1" applyFont="1" applyFill="1" applyBorder="1"/>
    <xf numFmtId="167" fontId="6" fillId="5" borderId="13" xfId="3" applyNumberFormat="1" applyFont="1" applyFill="1" applyBorder="1" applyAlignment="1">
      <alignment horizontal="left" vertical="top" wrapText="1"/>
    </xf>
    <xf numFmtId="167" fontId="5" fillId="0" borderId="2" xfId="3" applyNumberFormat="1" applyFont="1" applyBorder="1"/>
    <xf numFmtId="167" fontId="0" fillId="0" borderId="0" xfId="3" applyNumberFormat="1" applyFont="1"/>
    <xf numFmtId="3" fontId="0" fillId="7" borderId="6" xfId="1" applyNumberFormat="1" applyFont="1" applyFill="1" applyBorder="1"/>
    <xf numFmtId="3" fontId="0" fillId="7" borderId="0" xfId="0" applyNumberFormat="1" applyFill="1"/>
    <xf numFmtId="167" fontId="0" fillId="7" borderId="0" xfId="3" applyNumberFormat="1" applyFont="1" applyFill="1" applyBorder="1"/>
    <xf numFmtId="3" fontId="0" fillId="7" borderId="5" xfId="1" applyNumberFormat="1" applyFont="1" applyFill="1" applyBorder="1"/>
    <xf numFmtId="3" fontId="0" fillId="7" borderId="17" xfId="0" applyNumberFormat="1" applyFill="1" applyBorder="1"/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2" fillId="2" borderId="2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3" fontId="3" fillId="5" borderId="11" xfId="0" applyNumberFormat="1" applyFont="1" applyFill="1" applyBorder="1" applyAlignment="1">
      <alignment horizontal="center" vertical="center" wrapText="1"/>
    </xf>
    <xf numFmtId="3" fontId="3" fillId="6" borderId="1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1"/>
  <sheetViews>
    <sheetView tabSelected="1" zoomScale="80" zoomScaleNormal="80" workbookViewId="0">
      <selection activeCell="A41" sqref="A41:E41"/>
    </sheetView>
  </sheetViews>
  <sheetFormatPr baseColWidth="10" defaultRowHeight="24" customHeight="1" x14ac:dyDescent="0.25"/>
  <cols>
    <col min="1" max="1" width="8" customWidth="1"/>
    <col min="2" max="2" width="25.85546875" style="2" customWidth="1"/>
    <col min="3" max="3" width="43" customWidth="1"/>
    <col min="4" max="4" width="13.5703125" customWidth="1"/>
    <col min="5" max="5" width="11" bestFit="1" customWidth="1"/>
    <col min="6" max="6" width="15.5703125" style="9" hidden="1" customWidth="1"/>
    <col min="7" max="7" width="6.140625" style="3" hidden="1" customWidth="1"/>
    <col min="8" max="8" width="15.28515625" style="9" hidden="1" customWidth="1"/>
    <col min="9" max="9" width="12.7109375" style="9" hidden="1" customWidth="1"/>
    <col min="10" max="10" width="15.5703125" style="10" hidden="1" customWidth="1"/>
    <col min="11" max="11" width="8" hidden="1" customWidth="1"/>
    <col min="12" max="12" width="15.28515625" style="10" hidden="1" customWidth="1"/>
    <col min="13" max="13" width="12.5703125" style="10" hidden="1" customWidth="1"/>
    <col min="14" max="14" width="15.5703125" hidden="1" customWidth="1"/>
    <col min="15" max="15" width="7.42578125" hidden="1" customWidth="1"/>
    <col min="16" max="16" width="16.7109375" hidden="1" customWidth="1"/>
    <col min="17" max="17" width="19.28515625" hidden="1" customWidth="1"/>
    <col min="18" max="18" width="23.42578125" hidden="1" customWidth="1"/>
    <col min="19" max="19" width="13.140625" style="10" customWidth="1"/>
    <col min="20" max="20" width="11.42578125" style="58" customWidth="1"/>
    <col min="21" max="21" width="16.5703125" style="10" customWidth="1"/>
    <col min="22" max="22" width="12.28515625" customWidth="1"/>
    <col min="23" max="23" width="11.42578125" customWidth="1"/>
    <col min="24" max="24" width="17" customWidth="1"/>
    <col min="25" max="26" width="11.42578125" customWidth="1"/>
    <col min="27" max="27" width="15.28515625" customWidth="1"/>
    <col min="28" max="29" width="17.85546875" customWidth="1"/>
    <col min="30" max="30" width="13.140625" bestFit="1" customWidth="1"/>
  </cols>
  <sheetData>
    <row r="1" spans="1:30" s="1" customFormat="1" ht="24" customHeight="1" x14ac:dyDescent="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8"/>
    </row>
    <row r="2" spans="1:30" s="1" customFormat="1" ht="24" customHeight="1" x14ac:dyDescent="0.25">
      <c r="A2" s="69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1"/>
    </row>
    <row r="3" spans="1:30" s="1" customFormat="1" ht="24" customHeight="1" thickBot="1" x14ac:dyDescent="0.3">
      <c r="A3" s="72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4"/>
    </row>
    <row r="4" spans="1:30" s="1" customFormat="1" ht="31.5" customHeight="1" x14ac:dyDescent="0.25">
      <c r="A4" s="86" t="s">
        <v>4</v>
      </c>
      <c r="B4" s="85" t="s">
        <v>5</v>
      </c>
      <c r="C4" s="85" t="s">
        <v>6</v>
      </c>
      <c r="D4" s="85" t="s">
        <v>7</v>
      </c>
      <c r="E4" s="84" t="s">
        <v>8</v>
      </c>
      <c r="F4" s="83" t="s">
        <v>13</v>
      </c>
      <c r="G4" s="83"/>
      <c r="H4" s="83"/>
      <c r="I4" s="83"/>
      <c r="J4" s="82" t="s">
        <v>14</v>
      </c>
      <c r="K4" s="82"/>
      <c r="L4" s="82"/>
      <c r="M4" s="82"/>
      <c r="N4" s="81" t="s">
        <v>15</v>
      </c>
      <c r="O4" s="81"/>
      <c r="P4" s="81"/>
      <c r="Q4" s="81"/>
      <c r="R4" s="80" t="s">
        <v>2</v>
      </c>
      <c r="S4" s="75" t="s">
        <v>90</v>
      </c>
      <c r="T4" s="75"/>
      <c r="U4" s="75"/>
      <c r="V4" s="76" t="s">
        <v>91</v>
      </c>
      <c r="W4" s="76"/>
      <c r="X4" s="76"/>
      <c r="Y4" s="77" t="s">
        <v>92</v>
      </c>
      <c r="Z4" s="77"/>
      <c r="AA4" s="77"/>
      <c r="AB4" s="64" t="s">
        <v>18</v>
      </c>
      <c r="AC4" s="64" t="s">
        <v>19</v>
      </c>
    </row>
    <row r="5" spans="1:30" s="5" customFormat="1" ht="33.75" customHeight="1" x14ac:dyDescent="0.25">
      <c r="A5" s="86"/>
      <c r="B5" s="85"/>
      <c r="C5" s="85"/>
      <c r="D5" s="85"/>
      <c r="E5" s="84"/>
      <c r="F5" s="23" t="s">
        <v>9</v>
      </c>
      <c r="G5" s="20" t="s">
        <v>10</v>
      </c>
      <c r="H5" s="21" t="s">
        <v>11</v>
      </c>
      <c r="I5" s="22" t="s">
        <v>12</v>
      </c>
      <c r="J5" s="16" t="s">
        <v>9</v>
      </c>
      <c r="K5" s="17" t="s">
        <v>10</v>
      </c>
      <c r="L5" s="18" t="s">
        <v>11</v>
      </c>
      <c r="M5" s="19" t="s">
        <v>12</v>
      </c>
      <c r="N5" s="13" t="s">
        <v>9</v>
      </c>
      <c r="O5" s="14" t="s">
        <v>10</v>
      </c>
      <c r="P5" s="15" t="s">
        <v>11</v>
      </c>
      <c r="Q5" s="30" t="s">
        <v>12</v>
      </c>
      <c r="R5" s="65"/>
      <c r="S5" s="47" t="s">
        <v>9</v>
      </c>
      <c r="T5" s="56" t="s">
        <v>10</v>
      </c>
      <c r="U5" s="48" t="s">
        <v>12</v>
      </c>
      <c r="V5" s="49" t="s">
        <v>9</v>
      </c>
      <c r="W5" s="50" t="s">
        <v>10</v>
      </c>
      <c r="X5" s="51" t="s">
        <v>12</v>
      </c>
      <c r="Y5" s="13" t="s">
        <v>9</v>
      </c>
      <c r="Z5" s="14" t="s">
        <v>10</v>
      </c>
      <c r="AA5" s="30" t="s">
        <v>12</v>
      </c>
      <c r="AB5" s="65"/>
      <c r="AC5" s="65"/>
    </row>
    <row r="6" spans="1:30" ht="72" customHeight="1" x14ac:dyDescent="0.25">
      <c r="A6" s="39">
        <v>1</v>
      </c>
      <c r="B6" s="52" t="s">
        <v>20</v>
      </c>
      <c r="C6" s="53" t="s">
        <v>21</v>
      </c>
      <c r="D6" s="45">
        <v>30</v>
      </c>
      <c r="E6" s="44" t="s">
        <v>17</v>
      </c>
      <c r="F6" s="36">
        <v>21000</v>
      </c>
      <c r="G6" s="35">
        <v>0.19</v>
      </c>
      <c r="H6" s="36">
        <f>(F6*G6)+F6</f>
        <v>24990</v>
      </c>
      <c r="I6" s="37">
        <f>+D6*H6</f>
        <v>749700</v>
      </c>
      <c r="J6" s="34">
        <v>19500</v>
      </c>
      <c r="K6" s="4">
        <v>0.19</v>
      </c>
      <c r="L6" s="6">
        <f>(J6*K6)+J6</f>
        <v>23205</v>
      </c>
      <c r="M6" s="7">
        <f>+L6*D6</f>
        <v>696150</v>
      </c>
      <c r="N6" s="11">
        <v>22200</v>
      </c>
      <c r="O6" s="4">
        <v>0.19</v>
      </c>
      <c r="P6" s="12">
        <f>(N6*O6)+N6</f>
        <v>26418</v>
      </c>
      <c r="Q6" s="12">
        <f>+P6*D6</f>
        <v>792540</v>
      </c>
      <c r="R6" s="32">
        <f>AVERAGE(I6,M6,Q6)</f>
        <v>746130</v>
      </c>
      <c r="S6" s="10">
        <v>140000</v>
      </c>
      <c r="T6" s="55">
        <f>+S6*19%</f>
        <v>26600</v>
      </c>
      <c r="U6" s="37">
        <f>SUM(S6:T6)*D6</f>
        <v>4998000</v>
      </c>
      <c r="V6" s="10">
        <v>141100</v>
      </c>
      <c r="W6" s="55">
        <f>+V6*19%</f>
        <v>26809</v>
      </c>
      <c r="X6" s="37">
        <f>SUM(V6:W6)*D6</f>
        <v>5037270</v>
      </c>
      <c r="Y6" s="10">
        <v>139500</v>
      </c>
      <c r="Z6" s="55">
        <f>+Y6*19%</f>
        <v>26505</v>
      </c>
      <c r="AA6" s="37">
        <f>SUM(Y6:Z6)*D6</f>
        <v>4980150</v>
      </c>
      <c r="AB6" s="32">
        <f>AVERAGE(S6,V6,Y6)</f>
        <v>140200</v>
      </c>
      <c r="AC6" s="32">
        <f>AVERAGE(U6,X6,AA6)</f>
        <v>5005140</v>
      </c>
      <c r="AD6" s="38"/>
    </row>
    <row r="7" spans="1:30" ht="85.5" customHeight="1" x14ac:dyDescent="0.25">
      <c r="A7" s="40">
        <v>2</v>
      </c>
      <c r="B7" s="52" t="s">
        <v>20</v>
      </c>
      <c r="C7" s="54" t="s">
        <v>22</v>
      </c>
      <c r="D7" s="46">
        <v>25</v>
      </c>
      <c r="E7" s="44" t="s">
        <v>17</v>
      </c>
      <c r="F7" s="36">
        <v>9200</v>
      </c>
      <c r="G7" s="35">
        <v>0.19</v>
      </c>
      <c r="H7" s="36">
        <f t="shared" ref="H7:H13" si="0">(F7*G7)+F7</f>
        <v>10948</v>
      </c>
      <c r="I7" s="37">
        <f t="shared" ref="I7:I13" si="1">+D7*H7</f>
        <v>273700</v>
      </c>
      <c r="J7" s="34">
        <v>10100</v>
      </c>
      <c r="K7" s="4">
        <v>0.19</v>
      </c>
      <c r="L7" s="6">
        <f t="shared" ref="L7:L13" si="2">(J7*K7)+J7</f>
        <v>12019</v>
      </c>
      <c r="M7" s="7">
        <f t="shared" ref="M7:M13" si="3">+L7*D7</f>
        <v>300475</v>
      </c>
      <c r="N7" s="11">
        <v>11300</v>
      </c>
      <c r="O7" s="4">
        <v>0.19</v>
      </c>
      <c r="P7" s="12">
        <f t="shared" ref="P7:P13" si="4">(N7*O7)+N7</f>
        <v>13447</v>
      </c>
      <c r="Q7" s="12">
        <f t="shared" ref="Q7:Q13" si="5">+P7*D7</f>
        <v>336175</v>
      </c>
      <c r="R7" s="32">
        <f t="shared" ref="R7:R41" si="6">AVERAGE(I7,M7,Q7)</f>
        <v>303450</v>
      </c>
      <c r="S7" s="10">
        <v>140000</v>
      </c>
      <c r="T7" s="55">
        <f>+S7*19%</f>
        <v>26600</v>
      </c>
      <c r="U7" s="37">
        <f>SUM(S7:T7)*D7</f>
        <v>4165000</v>
      </c>
      <c r="V7" s="10">
        <v>141100</v>
      </c>
      <c r="W7" s="55">
        <f>+V7*19%</f>
        <v>26809</v>
      </c>
      <c r="X7" s="37">
        <f t="shared" ref="X7:X40" si="7">SUM(V7:W7)*D7</f>
        <v>4197725</v>
      </c>
      <c r="Y7" s="10">
        <v>139500</v>
      </c>
      <c r="Z7" s="55">
        <f>+Y7*19%</f>
        <v>26505</v>
      </c>
      <c r="AA7" s="37">
        <f t="shared" ref="AA7:AA40" si="8">SUM(Y7:Z7)*D7</f>
        <v>4150125</v>
      </c>
      <c r="AB7" s="32">
        <f t="shared" ref="AB7:AB40" si="9">AVERAGE(S7,V7,Y7)</f>
        <v>140200</v>
      </c>
      <c r="AC7" s="32">
        <f t="shared" ref="AC7:AC40" si="10">AVERAGE(U7,X7,AA7)</f>
        <v>4170950</v>
      </c>
    </row>
    <row r="8" spans="1:30" ht="90.75" x14ac:dyDescent="0.25">
      <c r="A8" s="40">
        <v>3</v>
      </c>
      <c r="B8" s="52" t="s">
        <v>23</v>
      </c>
      <c r="C8" s="53" t="s">
        <v>24</v>
      </c>
      <c r="D8" s="46">
        <v>80</v>
      </c>
      <c r="E8" s="44" t="s">
        <v>84</v>
      </c>
      <c r="F8" s="36">
        <v>17200</v>
      </c>
      <c r="G8" s="35">
        <v>0.19</v>
      </c>
      <c r="H8" s="36">
        <f t="shared" si="0"/>
        <v>20468</v>
      </c>
      <c r="I8" s="37">
        <f t="shared" si="1"/>
        <v>1637440</v>
      </c>
      <c r="J8" s="34">
        <v>16500</v>
      </c>
      <c r="K8" s="4">
        <v>0.19</v>
      </c>
      <c r="L8" s="6">
        <f t="shared" si="2"/>
        <v>19635</v>
      </c>
      <c r="M8" s="7">
        <f t="shared" si="3"/>
        <v>1570800</v>
      </c>
      <c r="N8" s="11">
        <v>17500</v>
      </c>
      <c r="O8" s="4">
        <v>0.19</v>
      </c>
      <c r="P8" s="12">
        <f t="shared" si="4"/>
        <v>20825</v>
      </c>
      <c r="Q8" s="12">
        <f t="shared" si="5"/>
        <v>1666000</v>
      </c>
      <c r="R8" s="32">
        <f t="shared" si="6"/>
        <v>1624746.6666666667</v>
      </c>
      <c r="S8" s="10">
        <v>26300</v>
      </c>
      <c r="T8" s="55">
        <f>+S8*19%</f>
        <v>4997</v>
      </c>
      <c r="U8" s="37">
        <f t="shared" ref="U8:U40" si="11">SUM(S8:T8)*D8</f>
        <v>2503760</v>
      </c>
      <c r="V8" s="10">
        <v>26300</v>
      </c>
      <c r="W8" s="55">
        <f>+V8*19%</f>
        <v>4997</v>
      </c>
      <c r="X8" s="37">
        <f t="shared" si="7"/>
        <v>2503760</v>
      </c>
      <c r="Y8" s="10">
        <v>27000</v>
      </c>
      <c r="Z8" s="55">
        <f t="shared" ref="Z8:Z40" si="12">+Y8*19%</f>
        <v>5130</v>
      </c>
      <c r="AA8" s="37">
        <f t="shared" si="8"/>
        <v>2570400</v>
      </c>
      <c r="AB8" s="32">
        <f t="shared" si="9"/>
        <v>26533.333333333332</v>
      </c>
      <c r="AC8" s="32">
        <f t="shared" si="10"/>
        <v>2525973.3333333335</v>
      </c>
    </row>
    <row r="9" spans="1:30" ht="45.75" x14ac:dyDescent="0.25">
      <c r="A9" s="40">
        <v>4</v>
      </c>
      <c r="B9" s="52" t="s">
        <v>25</v>
      </c>
      <c r="C9" s="53" t="s">
        <v>26</v>
      </c>
      <c r="D9" s="46">
        <v>40</v>
      </c>
      <c r="E9" s="44" t="s">
        <v>84</v>
      </c>
      <c r="F9" s="36">
        <v>29100</v>
      </c>
      <c r="G9" s="35">
        <v>0.19</v>
      </c>
      <c r="H9" s="36">
        <f t="shared" si="0"/>
        <v>34629</v>
      </c>
      <c r="I9" s="37">
        <f t="shared" si="1"/>
        <v>1385160</v>
      </c>
      <c r="J9" s="34">
        <v>28500</v>
      </c>
      <c r="K9" s="4">
        <v>0.19</v>
      </c>
      <c r="L9" s="6">
        <f t="shared" si="2"/>
        <v>33915</v>
      </c>
      <c r="M9" s="7">
        <f t="shared" si="3"/>
        <v>1356600</v>
      </c>
      <c r="N9" s="11">
        <v>25900</v>
      </c>
      <c r="O9" s="4">
        <v>0.19</v>
      </c>
      <c r="P9" s="12">
        <f t="shared" si="4"/>
        <v>30821</v>
      </c>
      <c r="Q9" s="12">
        <f t="shared" si="5"/>
        <v>1232840</v>
      </c>
      <c r="R9" s="32">
        <f t="shared" si="6"/>
        <v>1324866.6666666667</v>
      </c>
      <c r="S9" s="10">
        <v>32300</v>
      </c>
      <c r="T9" s="55">
        <f t="shared" ref="T9:T40" si="13">+S9*19%</f>
        <v>6137</v>
      </c>
      <c r="U9" s="37">
        <f t="shared" si="11"/>
        <v>1537480</v>
      </c>
      <c r="V9" s="10">
        <v>30800</v>
      </c>
      <c r="W9" s="55">
        <f t="shared" ref="W9:W40" si="14">+V9*19%</f>
        <v>5852</v>
      </c>
      <c r="X9" s="37">
        <f t="shared" si="7"/>
        <v>1466080</v>
      </c>
      <c r="Y9" s="10">
        <v>31700</v>
      </c>
      <c r="Z9" s="55">
        <f t="shared" si="12"/>
        <v>6023</v>
      </c>
      <c r="AA9" s="37">
        <f t="shared" si="8"/>
        <v>1508920</v>
      </c>
      <c r="AB9" s="32">
        <f t="shared" si="9"/>
        <v>31600</v>
      </c>
      <c r="AC9" s="32">
        <f t="shared" si="10"/>
        <v>1504160</v>
      </c>
    </row>
    <row r="10" spans="1:30" ht="24" customHeight="1" x14ac:dyDescent="0.25">
      <c r="A10" s="40">
        <v>5</v>
      </c>
      <c r="B10" s="52" t="s">
        <v>25</v>
      </c>
      <c r="C10" s="53" t="s">
        <v>27</v>
      </c>
      <c r="D10" s="46">
        <v>40</v>
      </c>
      <c r="E10" s="44" t="s">
        <v>84</v>
      </c>
      <c r="F10" s="36">
        <v>21500</v>
      </c>
      <c r="G10" s="35">
        <v>0.19</v>
      </c>
      <c r="H10" s="36">
        <f t="shared" si="0"/>
        <v>25585</v>
      </c>
      <c r="I10" s="37">
        <f t="shared" si="1"/>
        <v>1023400</v>
      </c>
      <c r="J10" s="34">
        <v>20700</v>
      </c>
      <c r="K10" s="4">
        <v>0.19</v>
      </c>
      <c r="L10" s="6">
        <f t="shared" si="2"/>
        <v>24633</v>
      </c>
      <c r="M10" s="7">
        <f t="shared" si="3"/>
        <v>985320</v>
      </c>
      <c r="N10" s="11">
        <v>19800</v>
      </c>
      <c r="O10" s="4">
        <v>0.19</v>
      </c>
      <c r="P10" s="12">
        <f t="shared" si="4"/>
        <v>23562</v>
      </c>
      <c r="Q10" s="12">
        <f t="shared" si="5"/>
        <v>942480</v>
      </c>
      <c r="R10" s="32">
        <f t="shared" si="6"/>
        <v>983733.33333333337</v>
      </c>
      <c r="S10" s="10">
        <v>31100</v>
      </c>
      <c r="T10" s="55">
        <f t="shared" si="13"/>
        <v>5909</v>
      </c>
      <c r="U10" s="37">
        <f t="shared" si="11"/>
        <v>1480360</v>
      </c>
      <c r="V10" s="10">
        <v>30800</v>
      </c>
      <c r="W10" s="55">
        <f t="shared" si="14"/>
        <v>5852</v>
      </c>
      <c r="X10" s="37">
        <f t="shared" si="7"/>
        <v>1466080</v>
      </c>
      <c r="Y10" s="10">
        <v>32000</v>
      </c>
      <c r="Z10" s="55">
        <f t="shared" si="12"/>
        <v>6080</v>
      </c>
      <c r="AA10" s="37">
        <f t="shared" si="8"/>
        <v>1523200</v>
      </c>
      <c r="AB10" s="32">
        <f t="shared" si="9"/>
        <v>31300</v>
      </c>
      <c r="AC10" s="32">
        <f t="shared" si="10"/>
        <v>1489880</v>
      </c>
    </row>
    <row r="11" spans="1:30" ht="24" customHeight="1" x14ac:dyDescent="0.25">
      <c r="A11" s="40">
        <v>6</v>
      </c>
      <c r="B11" s="52" t="s">
        <v>28</v>
      </c>
      <c r="C11" s="53" t="s">
        <v>29</v>
      </c>
      <c r="D11" s="46">
        <v>30</v>
      </c>
      <c r="E11" s="44" t="s">
        <v>84</v>
      </c>
      <c r="F11" s="36">
        <v>20700</v>
      </c>
      <c r="G11" s="35">
        <v>0.19</v>
      </c>
      <c r="H11" s="36">
        <f t="shared" si="0"/>
        <v>24633</v>
      </c>
      <c r="I11" s="37">
        <f t="shared" si="1"/>
        <v>738990</v>
      </c>
      <c r="J11" s="34">
        <v>21100</v>
      </c>
      <c r="K11" s="4">
        <v>0.19</v>
      </c>
      <c r="L11" s="6">
        <f t="shared" si="2"/>
        <v>25109</v>
      </c>
      <c r="M11" s="7">
        <f t="shared" si="3"/>
        <v>753270</v>
      </c>
      <c r="N11" s="11">
        <v>18900</v>
      </c>
      <c r="O11" s="4">
        <v>0.19</v>
      </c>
      <c r="P11" s="12">
        <f t="shared" si="4"/>
        <v>22491</v>
      </c>
      <c r="Q11" s="12">
        <f t="shared" si="5"/>
        <v>674730</v>
      </c>
      <c r="R11" s="32">
        <f t="shared" si="6"/>
        <v>722330</v>
      </c>
      <c r="S11" s="10">
        <v>28000</v>
      </c>
      <c r="T11" s="55">
        <f t="shared" si="13"/>
        <v>5320</v>
      </c>
      <c r="U11" s="37">
        <f t="shared" si="11"/>
        <v>999600</v>
      </c>
      <c r="V11" s="10">
        <v>28600</v>
      </c>
      <c r="W11" s="55">
        <f t="shared" si="14"/>
        <v>5434</v>
      </c>
      <c r="X11" s="37">
        <f t="shared" si="7"/>
        <v>1021020</v>
      </c>
      <c r="Y11" s="10">
        <v>29000</v>
      </c>
      <c r="Z11" s="55">
        <f t="shared" si="12"/>
        <v>5510</v>
      </c>
      <c r="AA11" s="37">
        <f t="shared" si="8"/>
        <v>1035300</v>
      </c>
      <c r="AB11" s="32">
        <f t="shared" si="9"/>
        <v>28533.333333333332</v>
      </c>
      <c r="AC11" s="32">
        <f t="shared" si="10"/>
        <v>1018640</v>
      </c>
    </row>
    <row r="12" spans="1:30" ht="24" customHeight="1" x14ac:dyDescent="0.25">
      <c r="A12" s="40">
        <v>7</v>
      </c>
      <c r="B12" s="52" t="s">
        <v>30</v>
      </c>
      <c r="C12" s="54" t="s">
        <v>31</v>
      </c>
      <c r="D12" s="46">
        <v>16</v>
      </c>
      <c r="E12" s="44" t="s">
        <v>85</v>
      </c>
      <c r="F12" s="36">
        <v>20900</v>
      </c>
      <c r="G12" s="35">
        <v>0.19</v>
      </c>
      <c r="H12" s="36">
        <f t="shared" si="0"/>
        <v>24871</v>
      </c>
      <c r="I12" s="37">
        <f t="shared" si="1"/>
        <v>397936</v>
      </c>
      <c r="J12" s="34">
        <v>21400</v>
      </c>
      <c r="K12" s="4">
        <v>0.19</v>
      </c>
      <c r="L12" s="6">
        <f t="shared" si="2"/>
        <v>25466</v>
      </c>
      <c r="M12" s="7">
        <f t="shared" si="3"/>
        <v>407456</v>
      </c>
      <c r="N12" s="11">
        <v>19800</v>
      </c>
      <c r="O12" s="4">
        <v>0.19</v>
      </c>
      <c r="P12" s="12">
        <f t="shared" si="4"/>
        <v>23562</v>
      </c>
      <c r="Q12" s="12">
        <f t="shared" si="5"/>
        <v>376992</v>
      </c>
      <c r="R12" s="32">
        <f t="shared" si="6"/>
        <v>394128</v>
      </c>
      <c r="S12" s="10">
        <v>455000</v>
      </c>
      <c r="T12" s="55">
        <f t="shared" si="13"/>
        <v>86450</v>
      </c>
      <c r="U12" s="37">
        <f t="shared" si="11"/>
        <v>8663200</v>
      </c>
      <c r="V12" s="10">
        <v>456000</v>
      </c>
      <c r="W12" s="55">
        <f t="shared" si="14"/>
        <v>86640</v>
      </c>
      <c r="X12" s="37">
        <f t="shared" si="7"/>
        <v>8682240</v>
      </c>
      <c r="Y12" s="10">
        <v>448000</v>
      </c>
      <c r="Z12" s="55">
        <f t="shared" si="12"/>
        <v>85120</v>
      </c>
      <c r="AA12" s="37">
        <f t="shared" si="8"/>
        <v>8529920</v>
      </c>
      <c r="AB12" s="32">
        <f t="shared" si="9"/>
        <v>453000</v>
      </c>
      <c r="AC12" s="32">
        <f t="shared" si="10"/>
        <v>8625120</v>
      </c>
    </row>
    <row r="13" spans="1:30" ht="24" customHeight="1" x14ac:dyDescent="0.25">
      <c r="A13" s="40">
        <v>8</v>
      </c>
      <c r="B13" s="52" t="s">
        <v>32</v>
      </c>
      <c r="C13" s="54" t="s">
        <v>33</v>
      </c>
      <c r="D13" s="46">
        <v>15</v>
      </c>
      <c r="E13" s="44" t="s">
        <v>17</v>
      </c>
      <c r="F13" s="36">
        <v>27500</v>
      </c>
      <c r="G13" s="35">
        <v>0.19</v>
      </c>
      <c r="H13" s="36">
        <f t="shared" si="0"/>
        <v>32725</v>
      </c>
      <c r="I13" s="37">
        <f t="shared" si="1"/>
        <v>490875</v>
      </c>
      <c r="J13" s="34">
        <v>28100</v>
      </c>
      <c r="K13" s="4">
        <v>0.19</v>
      </c>
      <c r="L13" s="6">
        <f t="shared" si="2"/>
        <v>33439</v>
      </c>
      <c r="M13" s="7">
        <f t="shared" si="3"/>
        <v>501585</v>
      </c>
      <c r="N13" s="11">
        <v>27200</v>
      </c>
      <c r="O13" s="4">
        <v>0.19</v>
      </c>
      <c r="P13" s="12">
        <f t="shared" si="4"/>
        <v>32368</v>
      </c>
      <c r="Q13" s="12">
        <f t="shared" si="5"/>
        <v>485520</v>
      </c>
      <c r="R13" s="32">
        <f t="shared" si="6"/>
        <v>492660</v>
      </c>
      <c r="S13" s="10">
        <v>162000</v>
      </c>
      <c r="T13" s="55">
        <f t="shared" si="13"/>
        <v>30780</v>
      </c>
      <c r="U13" s="37">
        <f t="shared" si="11"/>
        <v>2891700</v>
      </c>
      <c r="V13" s="10">
        <v>165000</v>
      </c>
      <c r="W13" s="55">
        <f t="shared" si="14"/>
        <v>31350</v>
      </c>
      <c r="X13" s="37">
        <f t="shared" si="7"/>
        <v>2945250</v>
      </c>
      <c r="Y13" s="10">
        <v>160000</v>
      </c>
      <c r="Z13" s="55">
        <f t="shared" si="12"/>
        <v>30400</v>
      </c>
      <c r="AA13" s="37">
        <f t="shared" si="8"/>
        <v>2856000</v>
      </c>
      <c r="AB13" s="32">
        <f t="shared" si="9"/>
        <v>162333.33333333334</v>
      </c>
      <c r="AC13" s="32">
        <f t="shared" si="10"/>
        <v>2897650</v>
      </c>
    </row>
    <row r="14" spans="1:30" ht="24" customHeight="1" x14ac:dyDescent="0.25">
      <c r="A14" s="40">
        <v>9</v>
      </c>
      <c r="B14" s="52" t="s">
        <v>34</v>
      </c>
      <c r="C14" s="54" t="s">
        <v>35</v>
      </c>
      <c r="D14" s="46">
        <v>3</v>
      </c>
      <c r="E14" s="44" t="s">
        <v>17</v>
      </c>
      <c r="F14" s="36"/>
      <c r="G14" s="35"/>
      <c r="H14" s="36"/>
      <c r="I14" s="37"/>
      <c r="J14" s="34"/>
      <c r="K14" s="4"/>
      <c r="L14" s="6"/>
      <c r="M14" s="7"/>
      <c r="N14" s="11"/>
      <c r="O14" s="4"/>
      <c r="P14" s="12"/>
      <c r="Q14" s="12"/>
      <c r="R14" s="32"/>
      <c r="S14" s="10">
        <v>90000</v>
      </c>
      <c r="T14" s="55">
        <f t="shared" si="13"/>
        <v>17100</v>
      </c>
      <c r="U14" s="37">
        <f t="shared" si="11"/>
        <v>321300</v>
      </c>
      <c r="V14" s="10">
        <v>87000</v>
      </c>
      <c r="W14" s="55">
        <f t="shared" si="14"/>
        <v>16530</v>
      </c>
      <c r="X14" s="37">
        <f t="shared" si="7"/>
        <v>310590</v>
      </c>
      <c r="Y14" s="10">
        <v>86000</v>
      </c>
      <c r="Z14" s="55">
        <f t="shared" si="12"/>
        <v>16340</v>
      </c>
      <c r="AA14" s="37">
        <f t="shared" si="8"/>
        <v>307020</v>
      </c>
      <c r="AB14" s="32">
        <f t="shared" si="9"/>
        <v>87666.666666666672</v>
      </c>
      <c r="AC14" s="32">
        <f t="shared" si="10"/>
        <v>312970</v>
      </c>
    </row>
    <row r="15" spans="1:30" ht="24" customHeight="1" x14ac:dyDescent="0.25">
      <c r="A15" s="40">
        <v>10</v>
      </c>
      <c r="B15" s="52" t="s">
        <v>36</v>
      </c>
      <c r="C15" s="54" t="s">
        <v>37</v>
      </c>
      <c r="D15" s="46">
        <v>1</v>
      </c>
      <c r="E15" s="44" t="s">
        <v>17</v>
      </c>
      <c r="F15" s="36"/>
      <c r="G15" s="35"/>
      <c r="H15" s="36"/>
      <c r="I15" s="37"/>
      <c r="J15" s="34"/>
      <c r="K15" s="4"/>
      <c r="L15" s="6"/>
      <c r="M15" s="7"/>
      <c r="N15" s="11"/>
      <c r="O15" s="4"/>
      <c r="P15" s="12"/>
      <c r="Q15" s="12"/>
      <c r="R15" s="32"/>
      <c r="S15" s="10">
        <v>516000</v>
      </c>
      <c r="T15" s="55">
        <f t="shared" si="13"/>
        <v>98040</v>
      </c>
      <c r="U15" s="37">
        <f t="shared" si="11"/>
        <v>614040</v>
      </c>
      <c r="V15" s="10">
        <v>525000</v>
      </c>
      <c r="W15" s="55">
        <f t="shared" si="14"/>
        <v>99750</v>
      </c>
      <c r="X15" s="37">
        <f t="shared" si="7"/>
        <v>624750</v>
      </c>
      <c r="Y15" s="10">
        <v>522000</v>
      </c>
      <c r="Z15" s="55">
        <f t="shared" si="12"/>
        <v>99180</v>
      </c>
      <c r="AA15" s="37">
        <f t="shared" si="8"/>
        <v>621180</v>
      </c>
      <c r="AB15" s="32">
        <f t="shared" si="9"/>
        <v>521000</v>
      </c>
      <c r="AC15" s="32">
        <f t="shared" si="10"/>
        <v>619990</v>
      </c>
    </row>
    <row r="16" spans="1:30" ht="24" customHeight="1" x14ac:dyDescent="0.25">
      <c r="A16" s="40">
        <v>11</v>
      </c>
      <c r="B16" s="52" t="s">
        <v>38</v>
      </c>
      <c r="C16" s="54" t="s">
        <v>39</v>
      </c>
      <c r="D16" s="46">
        <v>1</v>
      </c>
      <c r="E16" s="44" t="s">
        <v>17</v>
      </c>
      <c r="F16" s="36"/>
      <c r="G16" s="35"/>
      <c r="H16" s="36"/>
      <c r="I16" s="37"/>
      <c r="J16" s="34"/>
      <c r="K16" s="4"/>
      <c r="L16" s="6"/>
      <c r="M16" s="7"/>
      <c r="N16" s="11"/>
      <c r="O16" s="4"/>
      <c r="P16" s="12"/>
      <c r="Q16" s="12"/>
      <c r="R16" s="32"/>
      <c r="S16" s="10">
        <v>620000</v>
      </c>
      <c r="T16" s="55">
        <f t="shared" si="13"/>
        <v>117800</v>
      </c>
      <c r="U16" s="37">
        <f t="shared" si="11"/>
        <v>737800</v>
      </c>
      <c r="V16" s="10">
        <v>615000</v>
      </c>
      <c r="W16" s="55">
        <f t="shared" si="14"/>
        <v>116850</v>
      </c>
      <c r="X16" s="37">
        <f t="shared" si="7"/>
        <v>731850</v>
      </c>
      <c r="Y16" s="10">
        <v>600000</v>
      </c>
      <c r="Z16" s="55">
        <f t="shared" si="12"/>
        <v>114000</v>
      </c>
      <c r="AA16" s="37">
        <f t="shared" si="8"/>
        <v>714000</v>
      </c>
      <c r="AB16" s="32">
        <f t="shared" si="9"/>
        <v>611666.66666666663</v>
      </c>
      <c r="AC16" s="32">
        <f t="shared" si="10"/>
        <v>727883.33333333337</v>
      </c>
    </row>
    <row r="17" spans="1:29" ht="24" customHeight="1" x14ac:dyDescent="0.25">
      <c r="A17" s="40">
        <v>12</v>
      </c>
      <c r="B17" s="52" t="s">
        <v>40</v>
      </c>
      <c r="C17" s="54" t="s">
        <v>41</v>
      </c>
      <c r="D17" s="46">
        <v>20</v>
      </c>
      <c r="E17" s="44" t="s">
        <v>17</v>
      </c>
      <c r="F17" s="36"/>
      <c r="G17" s="35"/>
      <c r="H17" s="36"/>
      <c r="I17" s="37"/>
      <c r="J17" s="34"/>
      <c r="K17" s="4"/>
      <c r="L17" s="6"/>
      <c r="M17" s="7"/>
      <c r="N17" s="11"/>
      <c r="O17" s="4"/>
      <c r="P17" s="12"/>
      <c r="Q17" s="12"/>
      <c r="R17" s="32"/>
      <c r="S17" s="10">
        <v>10272</v>
      </c>
      <c r="T17" s="55"/>
      <c r="U17" s="37">
        <f t="shared" si="11"/>
        <v>205440</v>
      </c>
      <c r="V17" s="10">
        <v>9600</v>
      </c>
      <c r="W17" s="55"/>
      <c r="X17" s="37">
        <f t="shared" si="7"/>
        <v>192000</v>
      </c>
      <c r="Y17" s="10">
        <v>10000</v>
      </c>
      <c r="Z17" s="55"/>
      <c r="AA17" s="37">
        <f t="shared" si="8"/>
        <v>200000</v>
      </c>
      <c r="AB17" s="32">
        <f t="shared" si="9"/>
        <v>9957.3333333333339</v>
      </c>
      <c r="AC17" s="32">
        <f t="shared" si="10"/>
        <v>199146.66666666666</v>
      </c>
    </row>
    <row r="18" spans="1:29" ht="24" customHeight="1" x14ac:dyDescent="0.25">
      <c r="A18" s="40">
        <v>13</v>
      </c>
      <c r="B18" s="52" t="s">
        <v>42</v>
      </c>
      <c r="C18" s="54" t="s">
        <v>43</v>
      </c>
      <c r="D18" s="46">
        <v>3</v>
      </c>
      <c r="E18" s="44" t="s">
        <v>17</v>
      </c>
      <c r="F18" s="36"/>
      <c r="G18" s="35"/>
      <c r="H18" s="36"/>
      <c r="I18" s="37"/>
      <c r="J18" s="34"/>
      <c r="K18" s="4"/>
      <c r="L18" s="6"/>
      <c r="M18" s="7"/>
      <c r="N18" s="11"/>
      <c r="O18" s="4"/>
      <c r="P18" s="12"/>
      <c r="Q18" s="12"/>
      <c r="R18" s="32"/>
      <c r="S18" s="10">
        <v>102238.5</v>
      </c>
      <c r="T18" s="55"/>
      <c r="U18" s="37">
        <f t="shared" si="11"/>
        <v>306715.5</v>
      </c>
      <c r="V18" s="10">
        <v>95550</v>
      </c>
      <c r="W18" s="55"/>
      <c r="X18" s="37">
        <f t="shared" si="7"/>
        <v>286650</v>
      </c>
      <c r="Y18" s="60">
        <v>98416.5</v>
      </c>
      <c r="Z18" s="61"/>
      <c r="AA18" s="62">
        <f t="shared" si="8"/>
        <v>295249.5</v>
      </c>
      <c r="AB18" s="63">
        <f t="shared" si="9"/>
        <v>98735</v>
      </c>
      <c r="AC18" s="32">
        <f t="shared" si="10"/>
        <v>296205</v>
      </c>
    </row>
    <row r="19" spans="1:29" ht="24" customHeight="1" x14ac:dyDescent="0.25">
      <c r="A19" s="40">
        <v>14</v>
      </c>
      <c r="B19" s="52" t="s">
        <v>44</v>
      </c>
      <c r="C19" s="54" t="s">
        <v>45</v>
      </c>
      <c r="D19" s="46">
        <v>6</v>
      </c>
      <c r="E19" s="44" t="s">
        <v>86</v>
      </c>
      <c r="F19" s="36"/>
      <c r="G19" s="35"/>
      <c r="H19" s="36"/>
      <c r="I19" s="37"/>
      <c r="J19" s="34"/>
      <c r="K19" s="4"/>
      <c r="L19" s="6"/>
      <c r="M19" s="7"/>
      <c r="N19" s="11"/>
      <c r="O19" s="4"/>
      <c r="P19" s="12"/>
      <c r="Q19" s="12"/>
      <c r="R19" s="32"/>
      <c r="S19" s="10">
        <v>102000</v>
      </c>
      <c r="T19" s="55"/>
      <c r="U19" s="37">
        <f t="shared" si="11"/>
        <v>612000</v>
      </c>
      <c r="V19" s="10">
        <v>97050</v>
      </c>
      <c r="W19" s="55"/>
      <c r="X19" s="37">
        <f t="shared" si="7"/>
        <v>582300</v>
      </c>
      <c r="Y19" s="10">
        <v>98900</v>
      </c>
      <c r="Z19" s="55"/>
      <c r="AA19" s="37">
        <f t="shared" si="8"/>
        <v>593400</v>
      </c>
      <c r="AB19" s="32">
        <f t="shared" si="9"/>
        <v>99316.666666666672</v>
      </c>
      <c r="AC19" s="32">
        <f t="shared" si="10"/>
        <v>595900</v>
      </c>
    </row>
    <row r="20" spans="1:29" ht="24" customHeight="1" x14ac:dyDescent="0.25">
      <c r="A20" s="40">
        <v>15</v>
      </c>
      <c r="B20" s="52" t="s">
        <v>46</v>
      </c>
      <c r="C20" s="54" t="s">
        <v>47</v>
      </c>
      <c r="D20" s="46">
        <v>2</v>
      </c>
      <c r="E20" s="44" t="s">
        <v>17</v>
      </c>
      <c r="F20" s="36"/>
      <c r="G20" s="35"/>
      <c r="H20" s="36"/>
      <c r="I20" s="37"/>
      <c r="J20" s="34"/>
      <c r="K20" s="4"/>
      <c r="L20" s="6"/>
      <c r="M20" s="7"/>
      <c r="N20" s="11"/>
      <c r="O20" s="4"/>
      <c r="P20" s="12"/>
      <c r="Q20" s="12"/>
      <c r="R20" s="32"/>
      <c r="S20" s="10">
        <v>2600000</v>
      </c>
      <c r="T20" s="55">
        <f t="shared" si="13"/>
        <v>494000</v>
      </c>
      <c r="U20" s="37">
        <f t="shared" si="11"/>
        <v>6188000</v>
      </c>
      <c r="V20" s="10">
        <v>2760000</v>
      </c>
      <c r="W20" s="55">
        <f t="shared" si="14"/>
        <v>524400</v>
      </c>
      <c r="X20" s="37">
        <f t="shared" si="7"/>
        <v>6568800</v>
      </c>
      <c r="Y20" s="10">
        <v>2680000</v>
      </c>
      <c r="Z20" s="55">
        <f t="shared" si="12"/>
        <v>509200</v>
      </c>
      <c r="AA20" s="37">
        <f t="shared" si="8"/>
        <v>6378400</v>
      </c>
      <c r="AB20" s="32">
        <f t="shared" si="9"/>
        <v>2680000</v>
      </c>
      <c r="AC20" s="32">
        <f t="shared" si="10"/>
        <v>6378400</v>
      </c>
    </row>
    <row r="21" spans="1:29" ht="24" customHeight="1" x14ac:dyDescent="0.25">
      <c r="A21" s="40">
        <v>16</v>
      </c>
      <c r="B21" s="52" t="s">
        <v>48</v>
      </c>
      <c r="C21" s="54" t="s">
        <v>49</v>
      </c>
      <c r="D21" s="46">
        <v>10</v>
      </c>
      <c r="E21" s="44" t="s">
        <v>17</v>
      </c>
      <c r="F21" s="36"/>
      <c r="G21" s="35"/>
      <c r="H21" s="36"/>
      <c r="I21" s="37"/>
      <c r="J21" s="34"/>
      <c r="K21" s="4"/>
      <c r="L21" s="6"/>
      <c r="M21" s="7"/>
      <c r="N21" s="11"/>
      <c r="O21" s="4"/>
      <c r="P21" s="12"/>
      <c r="Q21" s="12"/>
      <c r="R21" s="32"/>
      <c r="S21" s="10">
        <v>108000</v>
      </c>
      <c r="T21" s="55">
        <f t="shared" si="13"/>
        <v>20520</v>
      </c>
      <c r="U21" s="37">
        <f t="shared" si="11"/>
        <v>1285200</v>
      </c>
      <c r="V21" s="10">
        <v>107100</v>
      </c>
      <c r="W21" s="55">
        <f t="shared" si="14"/>
        <v>20349</v>
      </c>
      <c r="X21" s="37">
        <f t="shared" si="7"/>
        <v>1274490</v>
      </c>
      <c r="Y21" s="10">
        <v>110000</v>
      </c>
      <c r="Z21" s="55">
        <f t="shared" si="12"/>
        <v>20900</v>
      </c>
      <c r="AA21" s="37">
        <f t="shared" si="8"/>
        <v>1309000</v>
      </c>
      <c r="AB21" s="32">
        <f t="shared" si="9"/>
        <v>108366.66666666667</v>
      </c>
      <c r="AC21" s="32">
        <f t="shared" si="10"/>
        <v>1289563.3333333333</v>
      </c>
    </row>
    <row r="22" spans="1:29" ht="24" customHeight="1" x14ac:dyDescent="0.25">
      <c r="A22" s="40">
        <v>17</v>
      </c>
      <c r="B22" s="52" t="s">
        <v>50</v>
      </c>
      <c r="C22" s="54" t="s">
        <v>51</v>
      </c>
      <c r="D22" s="46">
        <v>2</v>
      </c>
      <c r="E22" s="44" t="s">
        <v>17</v>
      </c>
      <c r="F22" s="36"/>
      <c r="G22" s="35"/>
      <c r="H22" s="36"/>
      <c r="I22" s="37"/>
      <c r="J22" s="34"/>
      <c r="K22" s="4"/>
      <c r="L22" s="6"/>
      <c r="M22" s="7"/>
      <c r="N22" s="11"/>
      <c r="O22" s="4"/>
      <c r="P22" s="12"/>
      <c r="Q22" s="12"/>
      <c r="R22" s="32"/>
      <c r="S22" s="10">
        <v>390000</v>
      </c>
      <c r="T22" s="55">
        <f t="shared" si="13"/>
        <v>74100</v>
      </c>
      <c r="U22" s="37">
        <f t="shared" si="11"/>
        <v>928200</v>
      </c>
      <c r="V22" s="10">
        <v>365600</v>
      </c>
      <c r="W22" s="55">
        <f t="shared" si="14"/>
        <v>69464</v>
      </c>
      <c r="X22" s="37">
        <f t="shared" si="7"/>
        <v>870128</v>
      </c>
      <c r="Y22" s="10">
        <v>355000</v>
      </c>
      <c r="Z22" s="55">
        <f t="shared" si="12"/>
        <v>67450</v>
      </c>
      <c r="AA22" s="37">
        <f t="shared" si="8"/>
        <v>844900</v>
      </c>
      <c r="AB22" s="32">
        <f t="shared" si="9"/>
        <v>370200</v>
      </c>
      <c r="AC22" s="32">
        <f t="shared" si="10"/>
        <v>881076</v>
      </c>
    </row>
    <row r="23" spans="1:29" ht="24" customHeight="1" x14ac:dyDescent="0.25">
      <c r="A23" s="40">
        <v>18</v>
      </c>
      <c r="B23" s="52" t="s">
        <v>52</v>
      </c>
      <c r="C23" s="54" t="s">
        <v>53</v>
      </c>
      <c r="D23" s="46">
        <v>2</v>
      </c>
      <c r="E23" s="44" t="s">
        <v>17</v>
      </c>
      <c r="F23" s="36"/>
      <c r="G23" s="35"/>
      <c r="H23" s="36"/>
      <c r="I23" s="37"/>
      <c r="J23" s="34"/>
      <c r="K23" s="4"/>
      <c r="L23" s="6"/>
      <c r="M23" s="7"/>
      <c r="N23" s="11"/>
      <c r="O23" s="4"/>
      <c r="P23" s="12"/>
      <c r="Q23" s="12"/>
      <c r="R23" s="32"/>
      <c r="S23" s="10">
        <v>770000</v>
      </c>
      <c r="T23" s="55">
        <f t="shared" si="13"/>
        <v>146300</v>
      </c>
      <c r="U23" s="37">
        <f t="shared" si="11"/>
        <v>1832600</v>
      </c>
      <c r="V23" s="10">
        <v>742500</v>
      </c>
      <c r="W23" s="55">
        <f t="shared" si="14"/>
        <v>141075</v>
      </c>
      <c r="X23" s="37">
        <f t="shared" si="7"/>
        <v>1767150</v>
      </c>
      <c r="Y23" s="10">
        <v>730000</v>
      </c>
      <c r="Z23" s="55">
        <f t="shared" si="12"/>
        <v>138700</v>
      </c>
      <c r="AA23" s="37">
        <f t="shared" si="8"/>
        <v>1737400</v>
      </c>
      <c r="AB23" s="32">
        <f t="shared" si="9"/>
        <v>747500</v>
      </c>
      <c r="AC23" s="32">
        <f t="shared" si="10"/>
        <v>1779050</v>
      </c>
    </row>
    <row r="24" spans="1:29" ht="24" customHeight="1" x14ac:dyDescent="0.25">
      <c r="A24" s="40">
        <v>19</v>
      </c>
      <c r="B24" s="52" t="s">
        <v>54</v>
      </c>
      <c r="C24" s="54" t="s">
        <v>55</v>
      </c>
      <c r="D24" s="46">
        <v>40</v>
      </c>
      <c r="E24" s="44" t="s">
        <v>17</v>
      </c>
      <c r="F24" s="36"/>
      <c r="G24" s="35"/>
      <c r="H24" s="36"/>
      <c r="I24" s="37"/>
      <c r="J24" s="34"/>
      <c r="K24" s="4"/>
      <c r="L24" s="6"/>
      <c r="M24" s="7"/>
      <c r="N24" s="11"/>
      <c r="O24" s="4"/>
      <c r="P24" s="12"/>
      <c r="Q24" s="12"/>
      <c r="R24" s="32"/>
      <c r="S24" s="10">
        <v>1650</v>
      </c>
      <c r="T24" s="55">
        <f t="shared" si="13"/>
        <v>313.5</v>
      </c>
      <c r="U24" s="37">
        <f t="shared" si="11"/>
        <v>78540</v>
      </c>
      <c r="V24" s="10">
        <v>1500</v>
      </c>
      <c r="W24" s="55">
        <f t="shared" si="14"/>
        <v>285</v>
      </c>
      <c r="X24" s="37">
        <f t="shared" si="7"/>
        <v>71400</v>
      </c>
      <c r="Y24" s="10">
        <v>1380</v>
      </c>
      <c r="Z24" s="55">
        <f t="shared" si="12"/>
        <v>262.2</v>
      </c>
      <c r="AA24" s="37">
        <f t="shared" si="8"/>
        <v>65688</v>
      </c>
      <c r="AB24" s="32">
        <f t="shared" si="9"/>
        <v>1510</v>
      </c>
      <c r="AC24" s="32">
        <f t="shared" si="10"/>
        <v>71876</v>
      </c>
    </row>
    <row r="25" spans="1:29" ht="52.5" customHeight="1" x14ac:dyDescent="0.25">
      <c r="A25" s="40">
        <v>20</v>
      </c>
      <c r="B25" s="52" t="s">
        <v>56</v>
      </c>
      <c r="C25" s="54" t="s">
        <v>57</v>
      </c>
      <c r="D25" s="46">
        <v>45</v>
      </c>
      <c r="E25" s="44" t="s">
        <v>17</v>
      </c>
      <c r="F25" s="36"/>
      <c r="G25" s="35"/>
      <c r="H25" s="36"/>
      <c r="I25" s="37"/>
      <c r="J25" s="34"/>
      <c r="K25" s="4"/>
      <c r="L25" s="6"/>
      <c r="M25" s="7"/>
      <c r="N25" s="11"/>
      <c r="O25" s="4"/>
      <c r="P25" s="12"/>
      <c r="Q25" s="12"/>
      <c r="R25" s="32"/>
      <c r="S25" s="10">
        <v>48000</v>
      </c>
      <c r="T25" s="55">
        <f t="shared" si="13"/>
        <v>9120</v>
      </c>
      <c r="U25" s="37">
        <f t="shared" si="11"/>
        <v>2570400</v>
      </c>
      <c r="V25" s="10">
        <v>45000</v>
      </c>
      <c r="W25" s="55">
        <f t="shared" si="14"/>
        <v>8550</v>
      </c>
      <c r="X25" s="37">
        <f t="shared" si="7"/>
        <v>2409750</v>
      </c>
      <c r="Y25" s="10">
        <v>44000</v>
      </c>
      <c r="Z25" s="55">
        <f t="shared" si="12"/>
        <v>8360</v>
      </c>
      <c r="AA25" s="37">
        <f t="shared" si="8"/>
        <v>2356200</v>
      </c>
      <c r="AB25" s="32">
        <f t="shared" si="9"/>
        <v>45666.666666666664</v>
      </c>
      <c r="AC25" s="32">
        <f t="shared" si="10"/>
        <v>2445450</v>
      </c>
    </row>
    <row r="26" spans="1:29" ht="48.75" customHeight="1" x14ac:dyDescent="0.25">
      <c r="A26" s="40">
        <v>21</v>
      </c>
      <c r="B26" s="52" t="s">
        <v>58</v>
      </c>
      <c r="C26" s="54" t="s">
        <v>59</v>
      </c>
      <c r="D26" s="46">
        <v>12</v>
      </c>
      <c r="E26" s="44" t="s">
        <v>17</v>
      </c>
      <c r="F26" s="36"/>
      <c r="G26" s="35"/>
      <c r="H26" s="36"/>
      <c r="I26" s="37"/>
      <c r="J26" s="34"/>
      <c r="K26" s="4"/>
      <c r="L26" s="6"/>
      <c r="M26" s="7"/>
      <c r="N26" s="11"/>
      <c r="O26" s="4"/>
      <c r="P26" s="12"/>
      <c r="Q26" s="12"/>
      <c r="R26" s="32"/>
      <c r="S26" s="10">
        <v>48000</v>
      </c>
      <c r="T26" s="55">
        <f t="shared" si="13"/>
        <v>9120</v>
      </c>
      <c r="U26" s="37">
        <f t="shared" si="11"/>
        <v>685440</v>
      </c>
      <c r="V26" s="10">
        <v>45000</v>
      </c>
      <c r="W26" s="55">
        <f t="shared" si="14"/>
        <v>8550</v>
      </c>
      <c r="X26" s="37">
        <f t="shared" si="7"/>
        <v>642600</v>
      </c>
      <c r="Y26" s="10">
        <v>44000</v>
      </c>
      <c r="Z26" s="55">
        <f t="shared" si="12"/>
        <v>8360</v>
      </c>
      <c r="AA26" s="37">
        <f t="shared" si="8"/>
        <v>628320</v>
      </c>
      <c r="AB26" s="32">
        <f t="shared" si="9"/>
        <v>45666.666666666664</v>
      </c>
      <c r="AC26" s="32">
        <f t="shared" si="10"/>
        <v>652120</v>
      </c>
    </row>
    <row r="27" spans="1:29" ht="24" customHeight="1" x14ac:dyDescent="0.25">
      <c r="A27" s="40">
        <v>22</v>
      </c>
      <c r="B27" s="52" t="s">
        <v>58</v>
      </c>
      <c r="C27" s="54" t="s">
        <v>60</v>
      </c>
      <c r="D27" s="46">
        <v>12</v>
      </c>
      <c r="E27" s="44" t="s">
        <v>17</v>
      </c>
      <c r="F27" s="36"/>
      <c r="G27" s="35"/>
      <c r="H27" s="36"/>
      <c r="I27" s="37"/>
      <c r="J27" s="34"/>
      <c r="K27" s="4"/>
      <c r="L27" s="6"/>
      <c r="M27" s="7"/>
      <c r="N27" s="11"/>
      <c r="O27" s="4"/>
      <c r="P27" s="12"/>
      <c r="Q27" s="12"/>
      <c r="R27" s="32"/>
      <c r="S27" s="10">
        <v>82000</v>
      </c>
      <c r="T27" s="55">
        <f t="shared" si="13"/>
        <v>15580</v>
      </c>
      <c r="U27" s="37">
        <f t="shared" si="11"/>
        <v>1170960</v>
      </c>
      <c r="V27" s="10">
        <v>82500</v>
      </c>
      <c r="W27" s="55">
        <f t="shared" si="14"/>
        <v>15675</v>
      </c>
      <c r="X27" s="37">
        <f t="shared" si="7"/>
        <v>1178100</v>
      </c>
      <c r="Y27" s="10">
        <v>86000</v>
      </c>
      <c r="Z27" s="55">
        <f t="shared" si="12"/>
        <v>16340</v>
      </c>
      <c r="AA27" s="37">
        <f t="shared" si="8"/>
        <v>1228080</v>
      </c>
      <c r="AB27" s="32">
        <f t="shared" si="9"/>
        <v>83500</v>
      </c>
      <c r="AC27" s="32">
        <f t="shared" si="10"/>
        <v>1192380</v>
      </c>
    </row>
    <row r="28" spans="1:29" ht="24" customHeight="1" x14ac:dyDescent="0.25">
      <c r="A28" s="40">
        <v>23</v>
      </c>
      <c r="B28" s="52" t="s">
        <v>61</v>
      </c>
      <c r="C28" s="54" t="s">
        <v>62</v>
      </c>
      <c r="D28" s="46">
        <v>100</v>
      </c>
      <c r="E28" s="44" t="s">
        <v>84</v>
      </c>
      <c r="F28" s="36"/>
      <c r="G28" s="35"/>
      <c r="H28" s="36"/>
      <c r="I28" s="37"/>
      <c r="J28" s="34"/>
      <c r="K28" s="4"/>
      <c r="L28" s="6"/>
      <c r="M28" s="7"/>
      <c r="N28" s="11"/>
      <c r="O28" s="4"/>
      <c r="P28" s="12"/>
      <c r="Q28" s="12"/>
      <c r="R28" s="32"/>
      <c r="S28" s="10">
        <v>31000</v>
      </c>
      <c r="T28" s="55">
        <f t="shared" si="13"/>
        <v>5890</v>
      </c>
      <c r="U28" s="37">
        <f t="shared" si="11"/>
        <v>3689000</v>
      </c>
      <c r="V28" s="10">
        <v>35300</v>
      </c>
      <c r="W28" s="55">
        <f t="shared" si="14"/>
        <v>6707</v>
      </c>
      <c r="X28" s="37">
        <f t="shared" si="7"/>
        <v>4200700</v>
      </c>
      <c r="Y28" s="10">
        <v>34000</v>
      </c>
      <c r="Z28" s="55">
        <f t="shared" si="12"/>
        <v>6460</v>
      </c>
      <c r="AA28" s="37">
        <f t="shared" si="8"/>
        <v>4046000</v>
      </c>
      <c r="AB28" s="32">
        <f t="shared" si="9"/>
        <v>33433.333333333336</v>
      </c>
      <c r="AC28" s="32">
        <f t="shared" si="10"/>
        <v>3978566.6666666665</v>
      </c>
    </row>
    <row r="29" spans="1:29" ht="24" customHeight="1" x14ac:dyDescent="0.25">
      <c r="A29" s="40">
        <v>24</v>
      </c>
      <c r="B29" s="52" t="s">
        <v>63</v>
      </c>
      <c r="C29" s="54" t="s">
        <v>64</v>
      </c>
      <c r="D29" s="46">
        <v>200</v>
      </c>
      <c r="E29" s="44" t="s">
        <v>87</v>
      </c>
      <c r="F29" s="36"/>
      <c r="G29" s="35"/>
      <c r="H29" s="36"/>
      <c r="I29" s="37"/>
      <c r="J29" s="34"/>
      <c r="K29" s="4"/>
      <c r="L29" s="6"/>
      <c r="M29" s="7"/>
      <c r="N29" s="11"/>
      <c r="O29" s="4"/>
      <c r="P29" s="12"/>
      <c r="Q29" s="12"/>
      <c r="R29" s="32"/>
      <c r="S29" s="10">
        <v>14500</v>
      </c>
      <c r="T29" s="55">
        <f t="shared" si="13"/>
        <v>2755</v>
      </c>
      <c r="U29" s="37">
        <f t="shared" si="11"/>
        <v>3451000</v>
      </c>
      <c r="V29" s="10">
        <v>12800</v>
      </c>
      <c r="W29" s="55">
        <f t="shared" si="14"/>
        <v>2432</v>
      </c>
      <c r="X29" s="37">
        <f t="shared" si="7"/>
        <v>3046400</v>
      </c>
      <c r="Y29" s="10">
        <v>13500</v>
      </c>
      <c r="Z29" s="55">
        <f t="shared" si="12"/>
        <v>2565</v>
      </c>
      <c r="AA29" s="37">
        <f t="shared" si="8"/>
        <v>3213000</v>
      </c>
      <c r="AB29" s="32">
        <f t="shared" si="9"/>
        <v>13600</v>
      </c>
      <c r="AC29" s="32">
        <f t="shared" si="10"/>
        <v>3236800</v>
      </c>
    </row>
    <row r="30" spans="1:29" ht="24" customHeight="1" x14ac:dyDescent="0.25">
      <c r="A30" s="40">
        <v>25</v>
      </c>
      <c r="B30" s="52" t="s">
        <v>65</v>
      </c>
      <c r="C30" s="54" t="s">
        <v>66</v>
      </c>
      <c r="D30" s="46">
        <v>10</v>
      </c>
      <c r="E30" s="44" t="s">
        <v>17</v>
      </c>
      <c r="F30" s="36"/>
      <c r="G30" s="35"/>
      <c r="H30" s="36"/>
      <c r="I30" s="37"/>
      <c r="J30" s="34"/>
      <c r="K30" s="4"/>
      <c r="L30" s="6"/>
      <c r="M30" s="7"/>
      <c r="N30" s="11"/>
      <c r="O30" s="4"/>
      <c r="P30" s="12"/>
      <c r="Q30" s="12"/>
      <c r="R30" s="32"/>
      <c r="S30" s="10">
        <v>8900</v>
      </c>
      <c r="T30" s="55">
        <f t="shared" si="13"/>
        <v>1691</v>
      </c>
      <c r="U30" s="37">
        <f t="shared" si="11"/>
        <v>105910</v>
      </c>
      <c r="V30" s="10">
        <v>8700</v>
      </c>
      <c r="W30" s="55">
        <f t="shared" si="14"/>
        <v>1653</v>
      </c>
      <c r="X30" s="37">
        <f t="shared" si="7"/>
        <v>103530</v>
      </c>
      <c r="Y30" s="10">
        <v>9200</v>
      </c>
      <c r="Z30" s="55">
        <f t="shared" si="12"/>
        <v>1748</v>
      </c>
      <c r="AA30" s="37">
        <f t="shared" si="8"/>
        <v>109480</v>
      </c>
      <c r="AB30" s="32">
        <f t="shared" si="9"/>
        <v>8933.3333333333339</v>
      </c>
      <c r="AC30" s="32">
        <f t="shared" si="10"/>
        <v>106306.66666666667</v>
      </c>
    </row>
    <row r="31" spans="1:29" ht="45" customHeight="1" x14ac:dyDescent="0.25">
      <c r="A31" s="40">
        <v>26</v>
      </c>
      <c r="B31" s="52" t="s">
        <v>67</v>
      </c>
      <c r="C31" s="54" t="s">
        <v>68</v>
      </c>
      <c r="D31" s="46">
        <v>30</v>
      </c>
      <c r="E31" s="44" t="s">
        <v>88</v>
      </c>
      <c r="F31" s="36"/>
      <c r="G31" s="35"/>
      <c r="H31" s="36"/>
      <c r="I31" s="37"/>
      <c r="J31" s="34"/>
      <c r="K31" s="4"/>
      <c r="L31" s="6"/>
      <c r="M31" s="7"/>
      <c r="N31" s="11"/>
      <c r="O31" s="4"/>
      <c r="P31" s="12"/>
      <c r="Q31" s="12"/>
      <c r="R31" s="32"/>
      <c r="S31" s="10">
        <v>5000</v>
      </c>
      <c r="T31" s="55">
        <f t="shared" si="13"/>
        <v>950</v>
      </c>
      <c r="U31" s="37">
        <f t="shared" si="11"/>
        <v>178500</v>
      </c>
      <c r="V31" s="10">
        <v>4600</v>
      </c>
      <c r="W31" s="55">
        <f t="shared" si="14"/>
        <v>874</v>
      </c>
      <c r="X31" s="37">
        <f t="shared" si="7"/>
        <v>164220</v>
      </c>
      <c r="Y31" s="10">
        <v>4800</v>
      </c>
      <c r="Z31" s="55">
        <f t="shared" si="12"/>
        <v>912</v>
      </c>
      <c r="AA31" s="37">
        <f t="shared" si="8"/>
        <v>171360</v>
      </c>
      <c r="AB31" s="32">
        <f t="shared" si="9"/>
        <v>4800</v>
      </c>
      <c r="AC31" s="32">
        <f t="shared" si="10"/>
        <v>171360</v>
      </c>
    </row>
    <row r="32" spans="1:29" ht="49.5" customHeight="1" x14ac:dyDescent="0.25">
      <c r="A32" s="40">
        <v>27</v>
      </c>
      <c r="B32" s="52" t="s">
        <v>69</v>
      </c>
      <c r="C32" s="54" t="s">
        <v>70</v>
      </c>
      <c r="D32" s="46">
        <v>30</v>
      </c>
      <c r="E32" s="44" t="s">
        <v>17</v>
      </c>
      <c r="F32" s="36"/>
      <c r="G32" s="35"/>
      <c r="H32" s="36"/>
      <c r="I32" s="37"/>
      <c r="J32" s="34"/>
      <c r="K32" s="4"/>
      <c r="L32" s="6"/>
      <c r="M32" s="7"/>
      <c r="N32" s="11"/>
      <c r="O32" s="4"/>
      <c r="P32" s="12"/>
      <c r="Q32" s="12"/>
      <c r="R32" s="32"/>
      <c r="S32" s="10">
        <v>20000</v>
      </c>
      <c r="T32" s="55">
        <f t="shared" si="13"/>
        <v>3800</v>
      </c>
      <c r="U32" s="37">
        <f t="shared" si="11"/>
        <v>714000</v>
      </c>
      <c r="V32" s="10">
        <v>18000</v>
      </c>
      <c r="W32" s="55">
        <f t="shared" si="14"/>
        <v>3420</v>
      </c>
      <c r="X32" s="37">
        <f t="shared" si="7"/>
        <v>642600</v>
      </c>
      <c r="Y32" s="10">
        <v>19000</v>
      </c>
      <c r="Z32" s="55">
        <f t="shared" si="12"/>
        <v>3610</v>
      </c>
      <c r="AA32" s="37">
        <f t="shared" si="8"/>
        <v>678300</v>
      </c>
      <c r="AB32" s="32">
        <f t="shared" si="9"/>
        <v>19000</v>
      </c>
      <c r="AC32" s="32">
        <f t="shared" si="10"/>
        <v>678300</v>
      </c>
    </row>
    <row r="33" spans="1:29" ht="48.75" customHeight="1" x14ac:dyDescent="0.25">
      <c r="A33" s="40">
        <v>28</v>
      </c>
      <c r="B33" s="52" t="s">
        <v>69</v>
      </c>
      <c r="C33" s="54" t="s">
        <v>71</v>
      </c>
      <c r="D33" s="46">
        <v>30</v>
      </c>
      <c r="E33" s="44" t="s">
        <v>17</v>
      </c>
      <c r="F33" s="36"/>
      <c r="G33" s="35"/>
      <c r="H33" s="36"/>
      <c r="I33" s="37"/>
      <c r="J33" s="34"/>
      <c r="K33" s="4"/>
      <c r="L33" s="6"/>
      <c r="M33" s="7"/>
      <c r="N33" s="11"/>
      <c r="O33" s="4"/>
      <c r="P33" s="12"/>
      <c r="Q33" s="12"/>
      <c r="R33" s="32"/>
      <c r="S33" s="10">
        <v>20000</v>
      </c>
      <c r="T33" s="55">
        <f t="shared" si="13"/>
        <v>3800</v>
      </c>
      <c r="U33" s="37">
        <f t="shared" si="11"/>
        <v>714000</v>
      </c>
      <c r="V33" s="10">
        <v>18000</v>
      </c>
      <c r="W33" s="55">
        <f t="shared" si="14"/>
        <v>3420</v>
      </c>
      <c r="X33" s="37">
        <f t="shared" si="7"/>
        <v>642600</v>
      </c>
      <c r="Y33" s="10">
        <v>19000</v>
      </c>
      <c r="Z33" s="55">
        <f t="shared" si="12"/>
        <v>3610</v>
      </c>
      <c r="AA33" s="37">
        <f t="shared" si="8"/>
        <v>678300</v>
      </c>
      <c r="AB33" s="32">
        <f t="shared" si="9"/>
        <v>19000</v>
      </c>
      <c r="AC33" s="32">
        <f t="shared" si="10"/>
        <v>678300</v>
      </c>
    </row>
    <row r="34" spans="1:29" ht="58.5" customHeight="1" x14ac:dyDescent="0.25">
      <c r="A34" s="40">
        <v>29</v>
      </c>
      <c r="B34" s="52" t="s">
        <v>72</v>
      </c>
      <c r="C34" s="54" t="s">
        <v>73</v>
      </c>
      <c r="D34" s="46">
        <v>10</v>
      </c>
      <c r="E34" s="44" t="s">
        <v>89</v>
      </c>
      <c r="F34" s="36"/>
      <c r="G34" s="35"/>
      <c r="H34" s="36"/>
      <c r="I34" s="37"/>
      <c r="J34" s="34"/>
      <c r="K34" s="4"/>
      <c r="L34" s="6"/>
      <c r="M34" s="7"/>
      <c r="N34" s="11"/>
      <c r="O34" s="4"/>
      <c r="P34" s="12"/>
      <c r="Q34" s="12"/>
      <c r="R34" s="32"/>
      <c r="S34" s="10">
        <v>33900</v>
      </c>
      <c r="T34" s="55">
        <f t="shared" si="13"/>
        <v>6441</v>
      </c>
      <c r="U34" s="37">
        <f t="shared" si="11"/>
        <v>403410</v>
      </c>
      <c r="V34" s="10">
        <v>31600</v>
      </c>
      <c r="W34" s="55">
        <f t="shared" si="14"/>
        <v>6004</v>
      </c>
      <c r="X34" s="37">
        <f t="shared" si="7"/>
        <v>376040</v>
      </c>
      <c r="Y34" s="10">
        <v>34000</v>
      </c>
      <c r="Z34" s="55">
        <f t="shared" si="12"/>
        <v>6460</v>
      </c>
      <c r="AA34" s="37">
        <f t="shared" si="8"/>
        <v>404600</v>
      </c>
      <c r="AB34" s="32">
        <f t="shared" si="9"/>
        <v>33166.666666666664</v>
      </c>
      <c r="AC34" s="32">
        <f t="shared" si="10"/>
        <v>394683.33333333331</v>
      </c>
    </row>
    <row r="35" spans="1:29" ht="34.5" customHeight="1" x14ac:dyDescent="0.25">
      <c r="A35" s="40">
        <v>30</v>
      </c>
      <c r="B35" s="52" t="s">
        <v>72</v>
      </c>
      <c r="C35" s="54" t="s">
        <v>73</v>
      </c>
      <c r="D35" s="46">
        <v>10</v>
      </c>
      <c r="E35" s="44" t="s">
        <v>89</v>
      </c>
      <c r="F35" s="36"/>
      <c r="G35" s="35"/>
      <c r="H35" s="36"/>
      <c r="I35" s="37"/>
      <c r="J35" s="34"/>
      <c r="K35" s="4"/>
      <c r="L35" s="6"/>
      <c r="M35" s="7"/>
      <c r="N35" s="11"/>
      <c r="O35" s="4"/>
      <c r="P35" s="12"/>
      <c r="Q35" s="12"/>
      <c r="R35" s="32"/>
      <c r="S35" s="10">
        <v>33900</v>
      </c>
      <c r="T35" s="55">
        <f t="shared" si="13"/>
        <v>6441</v>
      </c>
      <c r="U35" s="37">
        <f t="shared" si="11"/>
        <v>403410</v>
      </c>
      <c r="V35" s="10">
        <v>31600</v>
      </c>
      <c r="W35" s="55">
        <f t="shared" si="14"/>
        <v>6004</v>
      </c>
      <c r="X35" s="37">
        <f t="shared" si="7"/>
        <v>376040</v>
      </c>
      <c r="Y35" s="10">
        <v>34000</v>
      </c>
      <c r="Z35" s="55">
        <f t="shared" si="12"/>
        <v>6460</v>
      </c>
      <c r="AA35" s="37">
        <f t="shared" si="8"/>
        <v>404600</v>
      </c>
      <c r="AB35" s="32">
        <f t="shared" si="9"/>
        <v>33166.666666666664</v>
      </c>
      <c r="AC35" s="32">
        <f t="shared" si="10"/>
        <v>394683.33333333331</v>
      </c>
    </row>
    <row r="36" spans="1:29" ht="46.5" customHeight="1" x14ac:dyDescent="0.25">
      <c r="A36" s="40">
        <v>31</v>
      </c>
      <c r="B36" s="52" t="s">
        <v>74</v>
      </c>
      <c r="C36" s="54" t="s">
        <v>75</v>
      </c>
      <c r="D36" s="46">
        <v>10</v>
      </c>
      <c r="E36" s="44" t="s">
        <v>85</v>
      </c>
      <c r="F36" s="36"/>
      <c r="G36" s="35"/>
      <c r="H36" s="36"/>
      <c r="I36" s="37"/>
      <c r="J36" s="34"/>
      <c r="K36" s="4"/>
      <c r="L36" s="6"/>
      <c r="M36" s="7"/>
      <c r="N36" s="11"/>
      <c r="O36" s="4"/>
      <c r="P36" s="12"/>
      <c r="Q36" s="12"/>
      <c r="R36" s="32"/>
      <c r="S36" s="10">
        <v>235000</v>
      </c>
      <c r="T36" s="55">
        <f t="shared" si="13"/>
        <v>44650</v>
      </c>
      <c r="U36" s="37">
        <f t="shared" si="11"/>
        <v>2796500</v>
      </c>
      <c r="V36" s="10">
        <v>237000</v>
      </c>
      <c r="W36" s="55">
        <f t="shared" si="14"/>
        <v>45030</v>
      </c>
      <c r="X36" s="37">
        <f t="shared" si="7"/>
        <v>2820300</v>
      </c>
      <c r="Y36" s="10">
        <v>236000</v>
      </c>
      <c r="Z36" s="55">
        <f t="shared" si="12"/>
        <v>44840</v>
      </c>
      <c r="AA36" s="37">
        <f t="shared" si="8"/>
        <v>2808400</v>
      </c>
      <c r="AB36" s="32">
        <f t="shared" si="9"/>
        <v>236000</v>
      </c>
      <c r="AC36" s="32">
        <f t="shared" si="10"/>
        <v>2808400</v>
      </c>
    </row>
    <row r="37" spans="1:29" ht="56.25" customHeight="1" x14ac:dyDescent="0.25">
      <c r="A37" s="40">
        <v>32</v>
      </c>
      <c r="B37" s="52" t="s">
        <v>76</v>
      </c>
      <c r="C37" s="54" t="s">
        <v>77</v>
      </c>
      <c r="D37" s="46">
        <v>10</v>
      </c>
      <c r="E37" s="44" t="s">
        <v>85</v>
      </c>
      <c r="F37" s="36"/>
      <c r="G37" s="35"/>
      <c r="H37" s="36"/>
      <c r="I37" s="37"/>
      <c r="J37" s="34"/>
      <c r="K37" s="4"/>
      <c r="L37" s="6"/>
      <c r="M37" s="7"/>
      <c r="N37" s="11"/>
      <c r="O37" s="4"/>
      <c r="P37" s="12"/>
      <c r="Q37" s="12"/>
      <c r="R37" s="32"/>
      <c r="S37" s="10">
        <v>232000</v>
      </c>
      <c r="T37" s="55">
        <f t="shared" si="13"/>
        <v>44080</v>
      </c>
      <c r="U37" s="37">
        <f t="shared" si="11"/>
        <v>2760800</v>
      </c>
      <c r="V37" s="10">
        <v>232500</v>
      </c>
      <c r="W37" s="55">
        <f t="shared" si="14"/>
        <v>44175</v>
      </c>
      <c r="X37" s="37">
        <f t="shared" si="7"/>
        <v>2766750</v>
      </c>
      <c r="Y37" s="10">
        <v>230000</v>
      </c>
      <c r="Z37" s="55">
        <f t="shared" si="12"/>
        <v>43700</v>
      </c>
      <c r="AA37" s="37">
        <f t="shared" si="8"/>
        <v>2737000</v>
      </c>
      <c r="AB37" s="32">
        <f t="shared" si="9"/>
        <v>231500</v>
      </c>
      <c r="AC37" s="32">
        <f t="shared" si="10"/>
        <v>2754850</v>
      </c>
    </row>
    <row r="38" spans="1:29" ht="24" customHeight="1" x14ac:dyDescent="0.25">
      <c r="A38" s="40">
        <v>33</v>
      </c>
      <c r="B38" s="52" t="s">
        <v>78</v>
      </c>
      <c r="C38" s="54" t="s">
        <v>79</v>
      </c>
      <c r="D38" s="46">
        <v>100</v>
      </c>
      <c r="E38" s="44" t="s">
        <v>17</v>
      </c>
      <c r="F38" s="36"/>
      <c r="G38" s="35"/>
      <c r="H38" s="36"/>
      <c r="I38" s="37"/>
      <c r="J38" s="34"/>
      <c r="K38" s="4"/>
      <c r="L38" s="6"/>
      <c r="M38" s="7"/>
      <c r="N38" s="11"/>
      <c r="O38" s="4"/>
      <c r="P38" s="12"/>
      <c r="Q38" s="12"/>
      <c r="R38" s="32"/>
      <c r="S38" s="10">
        <v>2500</v>
      </c>
      <c r="T38" s="55">
        <f t="shared" si="13"/>
        <v>475</v>
      </c>
      <c r="U38" s="37">
        <f t="shared" si="11"/>
        <v>297500</v>
      </c>
      <c r="V38" s="10">
        <v>2400</v>
      </c>
      <c r="W38" s="55">
        <f t="shared" si="14"/>
        <v>456</v>
      </c>
      <c r="X38" s="37">
        <f t="shared" si="7"/>
        <v>285600</v>
      </c>
      <c r="Y38" s="10">
        <v>2300</v>
      </c>
      <c r="Z38" s="55">
        <f t="shared" si="12"/>
        <v>437</v>
      </c>
      <c r="AA38" s="37">
        <f t="shared" si="8"/>
        <v>273700</v>
      </c>
      <c r="AB38" s="32">
        <f t="shared" si="9"/>
        <v>2400</v>
      </c>
      <c r="AC38" s="32">
        <f t="shared" si="10"/>
        <v>285600</v>
      </c>
    </row>
    <row r="39" spans="1:29" ht="24" customHeight="1" x14ac:dyDescent="0.25">
      <c r="A39" s="40">
        <v>34</v>
      </c>
      <c r="B39" s="52" t="s">
        <v>80</v>
      </c>
      <c r="C39" s="54" t="s">
        <v>81</v>
      </c>
      <c r="D39" s="46">
        <v>4</v>
      </c>
      <c r="E39" s="44" t="s">
        <v>17</v>
      </c>
      <c r="F39" s="36"/>
      <c r="G39" s="35"/>
      <c r="H39" s="36"/>
      <c r="I39" s="37"/>
      <c r="J39" s="34"/>
      <c r="K39" s="4"/>
      <c r="L39" s="6"/>
      <c r="M39" s="7"/>
      <c r="N39" s="11"/>
      <c r="O39" s="4"/>
      <c r="P39" s="12"/>
      <c r="Q39" s="12"/>
      <c r="R39" s="32"/>
      <c r="S39" s="10">
        <v>310000</v>
      </c>
      <c r="T39" s="55">
        <f t="shared" si="13"/>
        <v>58900</v>
      </c>
      <c r="U39" s="37">
        <f t="shared" si="11"/>
        <v>1475600</v>
      </c>
      <c r="V39" s="10">
        <v>300000</v>
      </c>
      <c r="W39" s="55">
        <f t="shared" si="14"/>
        <v>57000</v>
      </c>
      <c r="X39" s="37">
        <f t="shared" si="7"/>
        <v>1428000</v>
      </c>
      <c r="Y39" s="10">
        <v>290000</v>
      </c>
      <c r="Z39" s="55">
        <f t="shared" si="12"/>
        <v>55100</v>
      </c>
      <c r="AA39" s="37">
        <f t="shared" si="8"/>
        <v>1380400</v>
      </c>
      <c r="AB39" s="32">
        <f t="shared" si="9"/>
        <v>300000</v>
      </c>
      <c r="AC39" s="32">
        <f t="shared" si="10"/>
        <v>1428000</v>
      </c>
    </row>
    <row r="40" spans="1:29" ht="53.25" customHeight="1" x14ac:dyDescent="0.25">
      <c r="A40" s="40">
        <v>35</v>
      </c>
      <c r="B40" s="52" t="s">
        <v>82</v>
      </c>
      <c r="C40" s="54" t="s">
        <v>83</v>
      </c>
      <c r="D40" s="46">
        <v>8000</v>
      </c>
      <c r="E40" s="44" t="s">
        <v>17</v>
      </c>
      <c r="F40" s="36"/>
      <c r="G40" s="35"/>
      <c r="H40" s="36"/>
      <c r="I40" s="37"/>
      <c r="J40" s="34"/>
      <c r="K40" s="4"/>
      <c r="L40" s="6"/>
      <c r="M40" s="7"/>
      <c r="N40" s="11"/>
      <c r="O40" s="4"/>
      <c r="P40" s="12"/>
      <c r="Q40" s="12"/>
      <c r="R40" s="32"/>
      <c r="S40" s="10">
        <v>250</v>
      </c>
      <c r="T40" s="55">
        <f t="shared" si="13"/>
        <v>47.5</v>
      </c>
      <c r="U40" s="37">
        <f t="shared" si="11"/>
        <v>2380000</v>
      </c>
      <c r="V40" s="10">
        <v>300</v>
      </c>
      <c r="W40" s="55">
        <f t="shared" si="14"/>
        <v>57</v>
      </c>
      <c r="X40" s="37">
        <f t="shared" si="7"/>
        <v>2856000</v>
      </c>
      <c r="Y40" s="10">
        <v>200</v>
      </c>
      <c r="Z40" s="55">
        <f t="shared" si="12"/>
        <v>38</v>
      </c>
      <c r="AA40" s="37">
        <f t="shared" si="8"/>
        <v>1904000</v>
      </c>
      <c r="AB40" s="32">
        <f t="shared" si="9"/>
        <v>250</v>
      </c>
      <c r="AC40" s="32">
        <f t="shared" si="10"/>
        <v>2380000</v>
      </c>
    </row>
    <row r="41" spans="1:29" s="29" customFormat="1" ht="24" customHeight="1" thickBot="1" x14ac:dyDescent="0.3">
      <c r="A41" s="78" t="s">
        <v>16</v>
      </c>
      <c r="B41" s="79"/>
      <c r="C41" s="79"/>
      <c r="D41" s="79"/>
      <c r="E41" s="79"/>
      <c r="F41" s="24"/>
      <c r="G41" s="25"/>
      <c r="H41" s="24"/>
      <c r="I41" s="8">
        <f>SUM(I6:I40)</f>
        <v>6697201</v>
      </c>
      <c r="J41" s="26"/>
      <c r="K41" s="25"/>
      <c r="L41" s="24"/>
      <c r="M41" s="8">
        <f>SUM(M6:M40)</f>
        <v>6571656</v>
      </c>
      <c r="N41" s="27"/>
      <c r="O41" s="25"/>
      <c r="P41" s="28"/>
      <c r="Q41" s="31">
        <f>SUM(Q6:Q40)</f>
        <v>6507277</v>
      </c>
      <c r="R41" s="33">
        <f t="shared" si="6"/>
        <v>6592044.666666667</v>
      </c>
      <c r="S41" s="41"/>
      <c r="T41" s="57"/>
      <c r="U41" s="43">
        <f>SUM(U6:U40)</f>
        <v>64145365.5</v>
      </c>
      <c r="V41" s="42"/>
      <c r="W41" s="42"/>
      <c r="X41" s="43">
        <f>SUM(X6:X40)</f>
        <v>64538763</v>
      </c>
      <c r="Y41" s="42"/>
      <c r="Z41" s="42"/>
      <c r="AA41" s="43">
        <f>SUM(AA6:AA40)</f>
        <v>63241992.5</v>
      </c>
      <c r="AB41" s="33"/>
      <c r="AC41" s="59">
        <f>SUM(AC6:AC40)</f>
        <v>63975373.666666672</v>
      </c>
    </row>
  </sheetData>
  <mergeCells count="18">
    <mergeCell ref="A41:E41"/>
    <mergeCell ref="R4:R5"/>
    <mergeCell ref="N4:Q4"/>
    <mergeCell ref="J4:M4"/>
    <mergeCell ref="F4:I4"/>
    <mergeCell ref="E4:E5"/>
    <mergeCell ref="D4:D5"/>
    <mergeCell ref="C4:C5"/>
    <mergeCell ref="B4:B5"/>
    <mergeCell ref="A4:A5"/>
    <mergeCell ref="AB4:AB5"/>
    <mergeCell ref="AC4:AC5"/>
    <mergeCell ref="A1:AC1"/>
    <mergeCell ref="A2:AC2"/>
    <mergeCell ref="A3:AC3"/>
    <mergeCell ref="S4:U4"/>
    <mergeCell ref="V4:X4"/>
    <mergeCell ref="Y4:AA4"/>
  </mergeCells>
  <pageMargins left="0.70866141732283472" right="0.70866141732283472" top="0.74803149606299213" bottom="0.74803149606299213" header="0.31496062992125984" footer="0.31496062992125984"/>
  <pageSetup paperSize="5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REVISION FCIERA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FORERO</dc:creator>
  <cp:lastModifiedBy>Ximena Edith Fuquene Rivera</cp:lastModifiedBy>
  <cp:lastPrinted>2025-08-20T18:52:01Z</cp:lastPrinted>
  <dcterms:created xsi:type="dcterms:W3CDTF">2022-03-10T14:30:16Z</dcterms:created>
  <dcterms:modified xsi:type="dcterms:W3CDTF">2025-08-20T18:52:12Z</dcterms:modified>
</cp:coreProperties>
</file>