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.Molina\Desktop\escritorio\CALCULO ACTUARIAL 2025\"/>
    </mc:Choice>
  </mc:AlternateContent>
  <bookViews>
    <workbookView xWindow="0" yWindow="0" windowWidth="23940" windowHeight="843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1" l="1"/>
  <c r="G5" i="1" l="1"/>
  <c r="H5" i="1" s="1"/>
  <c r="O5" i="1" s="1"/>
  <c r="D5" i="1"/>
  <c r="K5" i="1" l="1"/>
  <c r="M5" i="1"/>
  <c r="I5" i="1"/>
  <c r="L5" i="1"/>
  <c r="J5" i="1"/>
  <c r="N5" i="1"/>
  <c r="P5" i="1" l="1"/>
</calcChain>
</file>

<file path=xl/sharedStrings.xml><?xml version="1.0" encoding="utf-8"?>
<sst xmlns="http://schemas.openxmlformats.org/spreadsheetml/2006/main" count="26" uniqueCount="24">
  <si>
    <t>METRICAS</t>
  </si>
  <si>
    <t>VALORES DE REFERENCIA 
CRITERIO: PROMEDIO REDONDEADO A 0 DECIMALES</t>
  </si>
  <si>
    <t>VALOR UNITARIO 
ANTES DE IVA</t>
  </si>
  <si>
    <t>IVA</t>
  </si>
  <si>
    <t>VALOR UNITARIO 
INCLUIDO IVA</t>
  </si>
  <si>
    <t>VALOR TOTAL       (IVA INCLUIDO)</t>
  </si>
  <si>
    <t>VALOR 
ANTES DE IVA</t>
  </si>
  <si>
    <t>MÍNIMO</t>
  </si>
  <si>
    <t>MAXIMO</t>
  </si>
  <si>
    <t>MEDIANA</t>
  </si>
  <si>
    <t>MEDIA GEOMETRICA</t>
  </si>
  <si>
    <t>PROMEDIO</t>
  </si>
  <si>
    <t>DESV ESTANDAR</t>
  </si>
  <si>
    <t>% DE DISPERSIÓN</t>
  </si>
  <si>
    <t>PRECIO UNITARIO DE REFERENCIA INCLUIDO IVA</t>
  </si>
  <si>
    <t xml:space="preserve">Elaboró: TASD LILIA EUGENIA MOLINA </t>
  </si>
  <si>
    <t>Grupo Adquisiciones y Suministros</t>
  </si>
  <si>
    <t>Comité Técnico Estructurador</t>
  </si>
  <si>
    <t xml:space="preserve">“CONTRATAR LA PRESTACIÓN DE SERVICIOS PROFESIONALES PARA LA ELABORACIÓN DEL CÁLCULO ACTUARIAL DE LA ENTIDAD EN MATERIA PENSIONAL CON DATOS CONSOLIDADOS A 31 DE DICIEMBRE DE 2025”.
</t>
  </si>
  <si>
    <t xml:space="preserve">OBJETO </t>
  </si>
  <si>
    <t xml:space="preserve">Rigar Santiago
Director de Actuaría
Benefit – Estudios Actuariales y Pensionales, Nit 901.435.584-5
</t>
  </si>
  <si>
    <t>Juan Carlos Jaimes Muñoz
Matemático - Ingeniero de Sistemas
Especialista en Actuaría -Asociación Colombiana de Actuarios
C.C. 79,415,784 de Bogotá</t>
  </si>
  <si>
    <t xml:space="preserve">ESTUDIO DE MERCADO CONTRATACIÓN DE SERVICIOS PARA ELABOARACIÒN DEL ESTUDIO DEL CÀLCILLO ACTUARIAL </t>
  </si>
  <si>
    <t xml:space="preserve">OBJETO DEL CONTRATO:
CONTRATAR LA PRESTACIÓN DE SERVICIOS PROFESIONALES PARA LA ELABORACIÓN DEL CÁLCULO ACTUARIAL DE LA ENTIDAD EN MATERIA PENSIONAL CON DATOS CONSOLIDADOS A 31 DE DICIEMBRE DE 2025”.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</si>
</sst>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&quot;$&quot;* #,##0_-;\-&quot;$&quot;* #,##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9" xfId="0" applyFont="1" applyBorder="1" applyAlignment="1">
      <alignment horizontal="left" vertical="center" wrapText="1"/>
    </xf>
    <xf numFmtId="164" fontId="3" fillId="0" borderId="9" xfId="1" applyNumberFormat="1" applyFont="1" applyBorder="1" applyAlignment="1">
      <alignment horizontal="center" vertical="center" wrapText="1"/>
    </xf>
    <xf numFmtId="164" fontId="3" fillId="0" borderId="10" xfId="1" applyNumberFormat="1" applyFont="1" applyBorder="1" applyAlignment="1">
      <alignment horizontal="center" vertical="center" wrapText="1"/>
    </xf>
    <xf numFmtId="0" fontId="0" fillId="0" borderId="11" xfId="0" applyBorder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9" fontId="3" fillId="0" borderId="9" xfId="2" applyFont="1" applyBorder="1" applyAlignment="1">
      <alignment horizontal="center" vertical="center" wrapText="1"/>
    </xf>
    <xf numFmtId="164" fontId="3" fillId="0" borderId="12" xfId="1" applyNumberFormat="1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2"/>
  <sheetViews>
    <sheetView tabSelected="1" topLeftCell="C3" zoomScaleNormal="100" workbookViewId="0">
      <selection activeCell="Q5" sqref="Q5"/>
    </sheetView>
  </sheetViews>
  <sheetFormatPr baseColWidth="10" defaultRowHeight="15" x14ac:dyDescent="0.25"/>
  <cols>
    <col min="1" max="1" width="2.7109375" customWidth="1"/>
    <col min="2" max="2" width="48.28515625" customWidth="1"/>
    <col min="3" max="5" width="15.5703125" customWidth="1"/>
    <col min="6" max="6" width="13.28515625" customWidth="1"/>
    <col min="7" max="7" width="12.85546875" customWidth="1"/>
    <col min="8" max="8" width="15.5703125" customWidth="1"/>
    <col min="9" max="9" width="13" customWidth="1"/>
    <col min="10" max="10" width="13.5703125" bestFit="1" customWidth="1"/>
    <col min="11" max="11" width="17.140625" customWidth="1"/>
    <col min="12" max="12" width="13.5703125" bestFit="1" customWidth="1"/>
    <col min="13" max="13" width="14.85546875" customWidth="1"/>
    <col min="14" max="14" width="14.42578125" customWidth="1"/>
    <col min="15" max="15" width="16.5703125" customWidth="1"/>
    <col min="16" max="16" width="11" customWidth="1"/>
    <col min="17" max="17" width="19.28515625" bestFit="1" customWidth="1"/>
  </cols>
  <sheetData>
    <row r="1" spans="2:17" x14ac:dyDescent="0.25">
      <c r="B1" s="15" t="s">
        <v>22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2:17" ht="99" customHeight="1" x14ac:dyDescent="0.25">
      <c r="B2" s="21" t="s">
        <v>23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</row>
    <row r="3" spans="2:17" ht="88.5" customHeight="1" thickBot="1" x14ac:dyDescent="0.3">
      <c r="B3" s="16" t="s">
        <v>19</v>
      </c>
      <c r="C3" s="18" t="s">
        <v>21</v>
      </c>
      <c r="D3" s="19"/>
      <c r="E3" s="19"/>
      <c r="F3" s="18" t="s">
        <v>20</v>
      </c>
      <c r="G3" s="19"/>
      <c r="H3" s="19"/>
      <c r="I3" s="19"/>
      <c r="J3" s="18" t="s">
        <v>0</v>
      </c>
      <c r="K3" s="19"/>
      <c r="L3" s="19"/>
      <c r="M3" s="19"/>
      <c r="N3" s="19"/>
      <c r="O3" s="19"/>
      <c r="P3" s="20"/>
      <c r="Q3" s="14" t="s">
        <v>1</v>
      </c>
    </row>
    <row r="4" spans="2:17" ht="79.5" customHeight="1" thickBot="1" x14ac:dyDescent="0.3">
      <c r="B4" s="17"/>
      <c r="C4" s="5" t="s">
        <v>2</v>
      </c>
      <c r="D4" s="6" t="s">
        <v>3</v>
      </c>
      <c r="E4" s="5" t="s">
        <v>4</v>
      </c>
      <c r="F4" s="7" t="s">
        <v>6</v>
      </c>
      <c r="G4" s="8" t="s">
        <v>3</v>
      </c>
      <c r="H4" s="5" t="s">
        <v>4</v>
      </c>
      <c r="I4" s="8" t="s">
        <v>5</v>
      </c>
      <c r="J4" s="9" t="s">
        <v>7</v>
      </c>
      <c r="K4" s="9" t="s">
        <v>8</v>
      </c>
      <c r="L4" s="9" t="s">
        <v>9</v>
      </c>
      <c r="M4" s="9" t="s">
        <v>10</v>
      </c>
      <c r="N4" s="9" t="s">
        <v>11</v>
      </c>
      <c r="O4" s="9" t="s">
        <v>12</v>
      </c>
      <c r="P4" s="10" t="s">
        <v>13</v>
      </c>
      <c r="Q4" s="11" t="s">
        <v>14</v>
      </c>
    </row>
    <row r="5" spans="2:17" ht="142.5" customHeight="1" thickBot="1" x14ac:dyDescent="0.3">
      <c r="B5" s="1" t="s">
        <v>18</v>
      </c>
      <c r="C5" s="2">
        <v>14800000</v>
      </c>
      <c r="D5" s="2">
        <f>+C5*0.19</f>
        <v>2812000</v>
      </c>
      <c r="E5" s="2">
        <v>17612000</v>
      </c>
      <c r="F5" s="3">
        <v>23144000</v>
      </c>
      <c r="G5" s="2">
        <f>+F5*0.19</f>
        <v>4397360</v>
      </c>
      <c r="H5" s="2">
        <f>+F5+G5</f>
        <v>27541360</v>
      </c>
      <c r="I5" s="2">
        <f>SUM(H5*19/100)</f>
        <v>5232858.4000000004</v>
      </c>
      <c r="J5" s="2">
        <f>+MIN(E5,H5)</f>
        <v>17612000</v>
      </c>
      <c r="K5" s="2">
        <f>+MAX(E5,H5)</f>
        <v>27541360</v>
      </c>
      <c r="L5" s="2">
        <f>MEDIAN(E5,H5)</f>
        <v>22576680</v>
      </c>
      <c r="M5" s="2">
        <f>GEOMEAN(E5,H5)</f>
        <v>22024042.143076278</v>
      </c>
      <c r="N5" s="2">
        <f>+AVERAGE(E5,H5)</f>
        <v>22576680</v>
      </c>
      <c r="O5" s="2">
        <f>_xlfn.STDEV.S(E5,H5)</f>
        <v>7021117.7888424573</v>
      </c>
      <c r="P5" s="12">
        <f>+N5/O5</f>
        <v>3.2155392743698896</v>
      </c>
      <c r="Q5" s="13">
        <f>+N5</f>
        <v>22576680</v>
      </c>
    </row>
    <row r="9" spans="2:17" ht="15.75" thickBot="1" x14ac:dyDescent="0.3">
      <c r="B9" s="4"/>
    </row>
    <row r="10" spans="2:17" ht="15.75" thickTop="1" x14ac:dyDescent="0.25">
      <c r="B10" t="s">
        <v>15</v>
      </c>
    </row>
    <row r="11" spans="2:17" x14ac:dyDescent="0.25">
      <c r="B11" t="s">
        <v>16</v>
      </c>
    </row>
    <row r="12" spans="2:17" x14ac:dyDescent="0.25">
      <c r="B12" t="s">
        <v>17</v>
      </c>
    </row>
  </sheetData>
  <mergeCells count="6">
    <mergeCell ref="B1:Q1"/>
    <mergeCell ref="B3:B4"/>
    <mergeCell ref="C3:E3"/>
    <mergeCell ref="F3:I3"/>
    <mergeCell ref="J3:P3"/>
    <mergeCell ref="B2:Q2"/>
  </mergeCells>
  <pageMargins left="0.70866141732283472" right="0.70866141732283472" top="0.74803149606299213" bottom="0.74803149606299213" header="0.31496062992125984" footer="0.31496062992125984"/>
  <pageSetup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Eugenia Molina Gil</dc:creator>
  <cp:lastModifiedBy>Lilia Eugenia Molina Gil</cp:lastModifiedBy>
  <cp:lastPrinted>2025-07-28T15:21:51Z</cp:lastPrinted>
  <dcterms:created xsi:type="dcterms:W3CDTF">2025-06-17T17:37:56Z</dcterms:created>
  <dcterms:modified xsi:type="dcterms:W3CDTF">2025-07-28T22:39:02Z</dcterms:modified>
</cp:coreProperties>
</file>