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https://d.docs.live.net/2e0a0b1fcd046fad/Alcaldia de Martires/FORMULACIÓN/MINIMA/DOCUMENTOS FINALES/"/>
    </mc:Choice>
  </mc:AlternateContent>
  <xr:revisionPtr revIDLastSave="61" documentId="8_{00555239-DAD7-4B6B-AF4B-FE33296C0314}" xr6:coauthVersionLast="47" xr6:coauthVersionMax="47" xr10:uidLastSave="{AED10B91-AE2E-4FB2-B8E6-21974308556A}"/>
  <bookViews>
    <workbookView xWindow="11424" yWindow="0" windowWidth="11712" windowHeight="13776" firstSheet="2" activeTab="2" xr2:uid="{00000000-000D-0000-FFFF-FFFF00000000}"/>
  </bookViews>
  <sheets>
    <sheet name="Hoja1" sheetId="1" state="hidden" r:id="rId1"/>
    <sheet name="PRESUPUESTO" sheetId="2" state="hidden" r:id="rId2"/>
    <sheet name="OFERTA ECONÓMICA" sheetId="3" r:id="rId3"/>
  </sheets>
  <definedNames>
    <definedName name="_xlnm.Print_Area" localSheetId="2">'OFERTA ECONÓMICA'!$A$3:$K$43</definedName>
    <definedName name="_xlnm.Print_Titles" localSheetId="2">'OFERTA ECONÓMICA'!$3:$3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2" i="3" l="1"/>
  <c r="K43" i="3" s="1"/>
  <c r="K15" i="3"/>
  <c r="K11" i="3"/>
  <c r="K6" i="3"/>
  <c r="K7" i="3"/>
  <c r="K8" i="3"/>
  <c r="K9" i="3"/>
  <c r="K10" i="3"/>
  <c r="K41" i="3"/>
  <c r="K40" i="3"/>
  <c r="K39" i="3"/>
  <c r="K29" i="3"/>
  <c r="J29" i="3"/>
  <c r="J19" i="3" l="1"/>
  <c r="K26" i="3"/>
  <c r="J26" i="3"/>
  <c r="K18" i="3"/>
  <c r="K14" i="3"/>
  <c r="K13" i="3"/>
  <c r="I20" i="3"/>
  <c r="J20" i="3"/>
  <c r="K20" i="3" s="1"/>
  <c r="I21" i="3"/>
  <c r="J21" i="3" s="1"/>
  <c r="K21" i="3" s="1"/>
  <c r="I22" i="3"/>
  <c r="J22" i="3"/>
  <c r="K22" i="3"/>
  <c r="I23" i="3"/>
  <c r="J23" i="3"/>
  <c r="K23" i="3"/>
  <c r="I24" i="3"/>
  <c r="J24" i="3"/>
  <c r="K24" i="3"/>
  <c r="I25" i="3"/>
  <c r="J25" i="3" s="1"/>
  <c r="K25" i="3" s="1"/>
  <c r="I26" i="3"/>
  <c r="I27" i="3"/>
  <c r="J27" i="3"/>
  <c r="K27" i="3"/>
  <c r="I28" i="3"/>
  <c r="J28" i="3"/>
  <c r="I29" i="3"/>
  <c r="I30" i="3"/>
  <c r="J30" i="3"/>
  <c r="K30" i="3"/>
  <c r="I31" i="3"/>
  <c r="J31" i="3"/>
  <c r="K31" i="3"/>
  <c r="I32" i="3"/>
  <c r="J32" i="3"/>
  <c r="K32" i="3"/>
  <c r="I33" i="3"/>
  <c r="J33" i="3" s="1"/>
  <c r="K33" i="3" s="1"/>
  <c r="I34" i="3"/>
  <c r="J34" i="3"/>
  <c r="K34" i="3"/>
  <c r="I35" i="3"/>
  <c r="J35" i="3"/>
  <c r="K35" i="3"/>
  <c r="I36" i="3"/>
  <c r="J36" i="3"/>
  <c r="K36" i="3"/>
  <c r="I37" i="3"/>
  <c r="J37" i="3" s="1"/>
  <c r="K37" i="3" s="1"/>
  <c r="I38" i="3"/>
  <c r="J38" i="3"/>
  <c r="K38" i="3"/>
  <c r="I39" i="3"/>
  <c r="J39" i="3"/>
  <c r="I40" i="3"/>
  <c r="J40" i="3"/>
  <c r="I41" i="3"/>
  <c r="J41" i="3" s="1"/>
  <c r="I19" i="3"/>
  <c r="K19" i="3" s="1"/>
  <c r="I18" i="3"/>
  <c r="J18" i="3" s="1"/>
  <c r="I14" i="3"/>
  <c r="J14" i="3" s="1"/>
  <c r="I13" i="3"/>
  <c r="J13" i="3" s="1"/>
  <c r="I8" i="3"/>
  <c r="I9" i="3"/>
  <c r="I10" i="3"/>
  <c r="I7" i="3"/>
  <c r="I6" i="3"/>
  <c r="G193" i="2" l="1"/>
  <c r="G170" i="2"/>
  <c r="G169" i="2"/>
  <c r="G168" i="2"/>
  <c r="G167" i="2"/>
  <c r="G166" i="2"/>
  <c r="G165" i="2"/>
  <c r="G164" i="2"/>
  <c r="G163" i="2"/>
  <c r="G162" i="2"/>
  <c r="G161" i="2"/>
  <c r="G160" i="2"/>
  <c r="G159" i="2"/>
  <c r="G157" i="2"/>
  <c r="G156" i="2"/>
  <c r="G155" i="2"/>
  <c r="G153" i="2"/>
  <c r="G152" i="2"/>
  <c r="G151" i="2"/>
  <c r="G145" i="2"/>
  <c r="G144" i="2"/>
  <c r="G143" i="2"/>
  <c r="G142" i="2"/>
  <c r="G141" i="2"/>
  <c r="G140" i="2"/>
  <c r="G139" i="2"/>
  <c r="G138" i="2"/>
  <c r="G137" i="2"/>
  <c r="G136" i="2"/>
  <c r="G135" i="2"/>
  <c r="G134" i="2"/>
  <c r="G133" i="2"/>
  <c r="G132" i="2"/>
  <c r="G131" i="2"/>
  <c r="G130" i="2"/>
  <c r="G129" i="2"/>
  <c r="G128" i="2"/>
  <c r="G127" i="2"/>
  <c r="G122" i="2"/>
  <c r="G121" i="2"/>
  <c r="G120" i="2"/>
  <c r="G119" i="2"/>
  <c r="G118" i="2"/>
  <c r="G117" i="2"/>
  <c r="G110" i="2"/>
  <c r="G109" i="2"/>
  <c r="G108" i="2"/>
  <c r="G107" i="2"/>
  <c r="G106" i="2"/>
  <c r="G105" i="2"/>
  <c r="G104" i="2"/>
  <c r="G103" i="2"/>
  <c r="G102" i="2"/>
  <c r="G101" i="2"/>
  <c r="G100" i="2"/>
  <c r="G99" i="2"/>
  <c r="G98" i="2"/>
  <c r="G97" i="2"/>
  <c r="G96" i="2"/>
  <c r="G95" i="2"/>
  <c r="G94" i="2"/>
  <c r="G89" i="2"/>
  <c r="G88" i="2"/>
  <c r="G87" i="2"/>
  <c r="G86" i="2"/>
  <c r="G85" i="2"/>
  <c r="G84" i="2"/>
  <c r="G83" i="2"/>
  <c r="G82" i="2"/>
  <c r="G81"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45"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1" i="2"/>
  <c r="G10" i="2"/>
  <c r="G9" i="2"/>
  <c r="G8" i="2"/>
  <c r="G7" i="2"/>
  <c r="G197" i="1"/>
  <c r="H196" i="1"/>
  <c r="G156" i="1"/>
  <c r="G110" i="1"/>
  <c r="G96" i="1"/>
  <c r="G54" i="1"/>
  <c r="G37" i="1"/>
  <c r="G73" i="1"/>
  <c r="G72" i="1"/>
  <c r="G90" i="1"/>
  <c r="G18" i="1"/>
  <c r="G12" i="2"/>
  <c r="G111" i="2"/>
  <c r="G46" i="2"/>
  <c r="G146" i="2"/>
  <c r="G123" i="2"/>
  <c r="G171" i="2"/>
  <c r="G175" i="2"/>
  <c r="G90" i="2"/>
  <c r="G170" i="1"/>
  <c r="G171" i="1"/>
  <c r="G169" i="1"/>
  <c r="G168" i="1"/>
  <c r="G167" i="1"/>
  <c r="G166" i="1"/>
  <c r="G173" i="1"/>
  <c r="G172" i="1"/>
  <c r="G165" i="1"/>
  <c r="G164" i="1"/>
  <c r="G162" i="1"/>
  <c r="G155" i="1"/>
  <c r="G157" i="1"/>
  <c r="G158" i="1"/>
  <c r="G159" i="1"/>
  <c r="G160" i="1"/>
  <c r="G163" i="1"/>
  <c r="G154" i="1"/>
  <c r="G148" i="1"/>
  <c r="G147" i="1"/>
  <c r="G146" i="1"/>
  <c r="G145" i="1"/>
  <c r="G144" i="1"/>
  <c r="G141" i="1"/>
  <c r="G142" i="1"/>
  <c r="G143" i="1"/>
  <c r="G132" i="1"/>
  <c r="G133" i="1"/>
  <c r="G134" i="1"/>
  <c r="G135" i="1"/>
  <c r="G136" i="1"/>
  <c r="G137" i="1"/>
  <c r="G138" i="1"/>
  <c r="G139" i="1"/>
  <c r="G140" i="1"/>
  <c r="G131" i="1"/>
  <c r="G130" i="1"/>
  <c r="G121" i="1"/>
  <c r="G111" i="1"/>
  <c r="G109" i="1"/>
  <c r="G108" i="1"/>
  <c r="G107" i="1"/>
  <c r="G106" i="1"/>
  <c r="G105" i="1"/>
  <c r="G104" i="1"/>
  <c r="G103" i="1"/>
  <c r="G102" i="1"/>
  <c r="G101" i="1"/>
  <c r="G100" i="1"/>
  <c r="G99" i="1"/>
  <c r="G98" i="1"/>
  <c r="G97" i="1"/>
  <c r="G89" i="1"/>
  <c r="G86" i="1"/>
  <c r="G88" i="1"/>
  <c r="G87" i="1"/>
  <c r="G83" i="1"/>
  <c r="G85" i="1"/>
  <c r="G84" i="1"/>
  <c r="G80" i="1"/>
  <c r="G82" i="1"/>
  <c r="G81" i="1"/>
  <c r="G79" i="1"/>
  <c r="G78" i="1"/>
  <c r="G77" i="1"/>
  <c r="G76" i="1"/>
  <c r="G75" i="1"/>
  <c r="G74" i="1"/>
  <c r="G71" i="1"/>
  <c r="G68" i="1"/>
  <c r="G70" i="1"/>
  <c r="G69" i="1"/>
  <c r="G67" i="1"/>
  <c r="G64" i="1"/>
  <c r="G61" i="1"/>
  <c r="G58" i="1"/>
  <c r="G65" i="1"/>
  <c r="G66" i="1"/>
  <c r="G62" i="1"/>
  <c r="G63" i="1"/>
  <c r="G59" i="1"/>
  <c r="G57" i="1"/>
  <c r="G60" i="1"/>
  <c r="G55" i="1"/>
  <c r="G56" i="1"/>
  <c r="G53" i="1"/>
  <c r="G45" i="1"/>
  <c r="G44" i="1"/>
  <c r="G43" i="1"/>
  <c r="G36" i="1"/>
  <c r="G41" i="1"/>
  <c r="G40" i="1"/>
  <c r="G39" i="1"/>
  <c r="G34" i="1"/>
  <c r="G33" i="1"/>
  <c r="G174" i="2"/>
  <c r="G176" i="2"/>
  <c r="G178" i="2"/>
  <c r="G179" i="2"/>
  <c r="G184" i="2"/>
  <c r="G186" i="2"/>
  <c r="G174" i="1"/>
  <c r="G91" i="1"/>
  <c r="G149" i="1"/>
  <c r="G25" i="1"/>
  <c r="G26" i="1"/>
  <c r="G27" i="1"/>
  <c r="G28" i="1"/>
  <c r="G29" i="1"/>
  <c r="G30" i="1"/>
  <c r="G31" i="1"/>
  <c r="G32" i="1"/>
  <c r="G35" i="1"/>
  <c r="G38" i="1"/>
  <c r="G42" i="1"/>
  <c r="G46" i="1"/>
  <c r="G23" i="1"/>
  <c r="G24" i="1"/>
  <c r="G22" i="1"/>
  <c r="G20" i="1"/>
  <c r="G187" i="2"/>
  <c r="G21" i="1"/>
  <c r="G19" i="1"/>
  <c r="G17" i="1"/>
  <c r="G95" i="1"/>
  <c r="G112" i="1"/>
  <c r="G47" i="1"/>
  <c r="G125" i="1"/>
  <c r="G124" i="1"/>
  <c r="G123" i="1"/>
  <c r="G122" i="1"/>
  <c r="G120" i="1"/>
  <c r="G9" i="1"/>
  <c r="G10" i="1"/>
  <c r="G11" i="1"/>
  <c r="G12" i="1"/>
  <c r="G8" i="1"/>
  <c r="G126" i="1"/>
  <c r="G179" i="1"/>
  <c r="G13" i="1"/>
  <c r="G178" i="1"/>
  <c r="G180" i="1"/>
  <c r="G182" i="1"/>
  <c r="G183" i="1"/>
  <c r="G188" i="1"/>
  <c r="G190" i="1"/>
  <c r="G191" i="1"/>
</calcChain>
</file>

<file path=xl/sharedStrings.xml><?xml version="1.0" encoding="utf-8"?>
<sst xmlns="http://schemas.openxmlformats.org/spreadsheetml/2006/main" count="843" uniqueCount="284">
  <si>
    <t>Fondo de Desarrollo Local de Los Mártires</t>
  </si>
  <si>
    <t xml:space="preserve">ESTRUCTURA DE COSTOS </t>
  </si>
  <si>
    <t>PRESUPUESTO PROYECTO 2077</t>
  </si>
  <si>
    <t>COMPONENTES TRANSVERSALES PROYECTOS 2077 Y 2065</t>
  </si>
  <si>
    <t>Ítem</t>
  </si>
  <si>
    <t>DESCRIPCIÓN</t>
  </si>
  <si>
    <t>UNIDAD DE MEDIDA</t>
  </si>
  <si>
    <t>CANTIDAD</t>
  </si>
  <si>
    <t>TIEMPO (MESES)
(dedicación 100%)</t>
  </si>
  <si>
    <t>VALOR UNITARIO</t>
  </si>
  <si>
    <t>VALOR TOTAL</t>
  </si>
  <si>
    <t>RECURSO HUMANO PROFESIONAL</t>
  </si>
  <si>
    <t>Coordinador (a) General</t>
  </si>
  <si>
    <t>Personal</t>
  </si>
  <si>
    <t>Profesional de apoyo logístico y administrativo</t>
  </si>
  <si>
    <t>Profesional de apoyo investigador</t>
  </si>
  <si>
    <t>Asistente administrativo</t>
  </si>
  <si>
    <t>Promotor territorial</t>
  </si>
  <si>
    <t>Total equipo de trabajo Proyecto 2065 / 2077</t>
  </si>
  <si>
    <t xml:space="preserve">COMPONENTE 1: DISMINUCIÓN DE FACTORES DE RIESGO SPA </t>
  </si>
  <si>
    <t>Impresión de afiches: Manejo vertical a 1⁄4 de pliego: 35 cm X 50 cm papel propalcote de 90 gramos. Debe incluir la imagen institucional de acuerdo con los parámetros establecidos por la oficina de prensa de la Alcaldía Local</t>
  </si>
  <si>
    <t>Afiche</t>
  </si>
  <si>
    <t xml:space="preserve">VOLANTES PARA LA DIVULGACION DEL PROYECTO: Volantes impresos en Papel Bond. Tamaño 1/2 de carta a cuatro (4) tintas, acabado brillante, impreso a 1 cara., total de 300 volantes. </t>
  </si>
  <si>
    <t xml:space="preserve">Volante </t>
  </si>
  <si>
    <t>Pendón. Tamaño 90x190 cm., en Tela Banner a dos (2) tintas, incluidos logos e información del proyecto, sistema roll up, incluye maleta de transporte.</t>
  </si>
  <si>
    <t>Pendon</t>
  </si>
  <si>
    <t>Creacion eslogan de campaña</t>
  </si>
  <si>
    <t>Diseño</t>
  </si>
  <si>
    <t>Proceso de Convocatoria conformacion mesa de trabajo por UPZ</t>
  </si>
  <si>
    <t xml:space="preserve">Global </t>
  </si>
  <si>
    <t>Diagnostico local consumo de SPA</t>
  </si>
  <si>
    <t>Informe</t>
  </si>
  <si>
    <t>Mesa de trabajo grupos alternativos de prevención por UPZ</t>
  </si>
  <si>
    <t>Campaña publicitaria dirigida a la toma de conciencia por: consumo excesivo de SPA, consumo temprano, riesgos en la salud por su consumo, venta de licor o cigarrillo a menores de edad, entre otros temas de interés concertados con los grupos alternativos de prevención o en los dispositivos de base comunitaria.</t>
  </si>
  <si>
    <t>FASE 2 EDUCACIÓN Y COMUNICACIÓN PARA LA SALUD – TALLERES:</t>
  </si>
  <si>
    <t>Proceso de Convocatoria 
Vincular  mínimo 118 personas a las acciones realizadas en el territorio, que constarán de 4 temáticas de interés, tales como: 1) Freestyle, 2) danza urbana, 3) técnica en dibujo, 4) grafiti (incluye costos de desplazamiento, plan de datos, publicacion en medios alternativos)</t>
  </si>
  <si>
    <t>Papeleria listado de asistencia, sistematizacion base de datos</t>
  </si>
  <si>
    <t>Kit papelería</t>
  </si>
  <si>
    <t>Refrigerios:  Bebida y mantecada o galletas de 100gr</t>
  </si>
  <si>
    <t xml:space="preserve">Refrigerio </t>
  </si>
  <si>
    <t>Grafiti: Aerosol 354,88ml</t>
  </si>
  <si>
    <t>Aerosol</t>
  </si>
  <si>
    <t>Tallerista certificado en Freestyle con mínimo un (1) año de experiencia.</t>
  </si>
  <si>
    <t>Sesion</t>
  </si>
  <si>
    <t>Tallerista certificado en danza urbana con mínimo un (1) año de experiencia.</t>
  </si>
  <si>
    <t>Tallerista certificado en técnica en dibujo con mínimo un (1) año de experiencia.</t>
  </si>
  <si>
    <t>Tallerista certificado en grafiti con mínimo un (1) año de experiencia.</t>
  </si>
  <si>
    <t>Salón o espacio físico acorde para la realización de cada taller y reuniones, este deberá ser un lugar limpio y seguro, adaptado de acuerdo a la actividad a realizar con los medios audiovisuales requeridos (si aplica) y deberá ser dentro de la Localidad.</t>
  </si>
  <si>
    <t>Cuaderno con cubierta en cartón, con logos de la alcaldía troquelados de acuerdo con el manual de imagen de la Alcaldía mayor, argollado doble O, 80 hojas interiores rayadas, en materiales amigables con el medio ambiente. (Debe incluir ruta de prevención consumo de SPA)</t>
  </si>
  <si>
    <t>Cuaderno</t>
  </si>
  <si>
    <t>FASE 3 FESTIVAL DE LA JUVENTUD</t>
  </si>
  <si>
    <t>Proceso de convocatoria   Festival de la juventud (incluye costos de desplazamiento, plan de datos, publicacion en medios alternativos)</t>
  </si>
  <si>
    <t>Bono premiación categoría de Freestyle</t>
  </si>
  <si>
    <t xml:space="preserve">Bonos premiacion 1° a 3° puesto </t>
  </si>
  <si>
    <t>Bono premiación técnica en dibujo</t>
  </si>
  <si>
    <t>Bono premiación danza urbana</t>
  </si>
  <si>
    <t xml:space="preserve">Bono premiación grafiti </t>
  </si>
  <si>
    <t>Presentador para el evento de toda la jornada (maestro de ceremonia)</t>
  </si>
  <si>
    <t>Persona</t>
  </si>
  <si>
    <t>Plan de contingencia para evento de diez horas espacios cerrados o abiertos, con Visita de Bomberos, Puesto de primeros auxilios con ambulancia medicalizada, acompañamiento Policía, defensa civil, una (1) brigada contra incendio con uniforme, distintivos y equipos de comunicación. Con aprobación y trámite ante el IDIGER y la plataforma SUGA, debe incluir permiso Sayco y Acinpro.</t>
  </si>
  <si>
    <t xml:space="preserve">Unidad   </t>
  </si>
  <si>
    <t>Personal de Logísticos certificados para el apoyo de la actividad</t>
  </si>
  <si>
    <t>Logistico</t>
  </si>
  <si>
    <t>Evento de cierre “Festival de la juventud” (Montaje general del evento)</t>
  </si>
  <si>
    <t>Presentaciones artísticas y culturales (Mínimo 40 minutos) relacionadas con prevención de consumo de SPA</t>
  </si>
  <si>
    <t>Presentacion</t>
  </si>
  <si>
    <t>COMPONENTE 1: DISMINUCIÓN DE FACTORES DE RIESGO SPA</t>
  </si>
  <si>
    <t>PRESUPUESTO PROYECTO 2065</t>
  </si>
  <si>
    <t xml:space="preserve">COMPONENTE 2. MUJERES CUIDADORAS A ESTRATEGIAS DE CUIDADO </t>
  </si>
  <si>
    <t>Proceso de convocatoria   (incluye costos de desplazamiento, plan de datos, publicacion en medios alternativos)</t>
  </si>
  <si>
    <t>Talleristas Taller "Las Tres RRR del Sistema Distrital de Cuidado"</t>
  </si>
  <si>
    <t xml:space="preserve">Sesion </t>
  </si>
  <si>
    <t>Servicio de transporte: Para la realización de las sesiones y/o actividades programadas. Se proyecta servicio de transporte por quince días, estará sujeto a verificación de servicios realizados.</t>
  </si>
  <si>
    <t xml:space="preserve">Servicio </t>
  </si>
  <si>
    <t>Talleristas de Teoría de Autocuidado y Salud Mental para Mujeres Cuidadoras</t>
  </si>
  <si>
    <t xml:space="preserve">Modulo </t>
  </si>
  <si>
    <t>Tallerista Sesión de Aromaterapia y Musicoterapia para Mujeres Cuidadoras</t>
  </si>
  <si>
    <t>Tallerista Sesión de Yoga: Movimientos Corporales para el Cuidado</t>
  </si>
  <si>
    <t>Actividad de Cierre: Salida de Intercambio de Experiencias y Saberes con Spa y Rituales de Relajación</t>
  </si>
  <si>
    <t>Velon</t>
  </si>
  <si>
    <t xml:space="preserve">Velon </t>
  </si>
  <si>
    <t>Camiseta tipo  T-Shirt  en algodón, con logotipos estampados</t>
  </si>
  <si>
    <t>Camiseta</t>
  </si>
  <si>
    <t xml:space="preserve">Usb Memorias del proceso </t>
  </si>
  <si>
    <t>Usb</t>
  </si>
  <si>
    <t>FASE 2: MUJERES CUIDADORAS, UNIDAS DEJANDO HUELLA</t>
  </si>
  <si>
    <t>Talleristas Creación de Accesorios para Mascotas y Bisutería</t>
  </si>
  <si>
    <t>Kit Materiales Accesorios para Mascotas y Bisutería</t>
  </si>
  <si>
    <t>Kit</t>
  </si>
  <si>
    <t>Tallerista de Marketing para Promocionar Accesorios de Mascotas y Bisutería u otros</t>
  </si>
  <si>
    <t>Tallerista de fortalecimiento sobre Política Pública de Mujeres y Equidad de Género, Prevención de Violencia Basada en Género, y el Sistema Distrital de Cuidado</t>
  </si>
  <si>
    <t>Feria de Emprendimientos de Mujeres Cuidadoras</t>
  </si>
  <si>
    <t>Conformación de Red de Mujeres Cuidadoras.</t>
  </si>
  <si>
    <t xml:space="preserve">chaqueta distintiva </t>
  </si>
  <si>
    <t>Chaqueta</t>
  </si>
  <si>
    <t>COMPONENTE 2. MUJERES CUIDADORAS A ESTRATEGIAS DE CUIDADO</t>
  </si>
  <si>
    <t xml:space="preserve">COMPONENTE 3. PERSONAS CON DISCAPACIDAD, CUIDADORES, CUIDADORAS EN ALTERNATIVAS DE SALUD. </t>
  </si>
  <si>
    <t>FASE 1: FORTALECIMIENTO DEL EQUILIBRIO Y HABILIDADES PARA LA VIDA COTIDIANA</t>
  </si>
  <si>
    <t xml:space="preserve">Sesion de fortalecimiento para  el equilibrio y las habilidades requeridas para la vida cotidiana de las personas con discapacidad y sus cuidadores, mediante acciones facilitadoras que permitan el aprovechamiento de recursos y herramientas de uso diario. </t>
  </si>
  <si>
    <t>Espacio para el desarrollo de las seisiones dos (2) lugares de la localidad para el desarrollo de las mismas.</t>
  </si>
  <si>
    <r>
      <rPr>
        <b/>
        <sz val="10"/>
        <color theme="1"/>
        <rFont val="Arial"/>
        <family val="2"/>
      </rPr>
      <t xml:space="preserve">kits Elementos que incluye
</t>
    </r>
    <r>
      <rPr>
        <sz val="10"/>
        <color theme="1"/>
        <rFont val="Arial"/>
        <family val="2"/>
      </rPr>
      <t xml:space="preserve">
Almohadas ergonómicas
Manta suave
Calcetines o plantillas confortables con gel
Masajeador portátil
Pelotas de masaje
Banda elástica para estiramientos
El kit debe ir empacado en Tula de tela de 30 x 40 cm estampado con una afirmación positiva</t>
    </r>
  </si>
  <si>
    <t>Kits</t>
  </si>
  <si>
    <t>Un sólido: que puede variar en mantecada o sándwich de jamón y queso de 150 grs., o torta de queso, croissant de jamón y queso de 150 grs., o pastel de pollo o pastel de carne de 150 grs. Empacados individualmente.
 Un líquido: que puede variar en un jugo en presentación de 200 ml.
 Una fruta: que puede variar entre manzana, pera, ciruela, mandarina y/o durazno.
 Un chocolate o colombina.</t>
  </si>
  <si>
    <t>FASE 2: PRÁCTICAS DE AUTONOMÍA Y AUTOCUIDADO CON ANIMALES, USO DEL AGUA Y OTRAS TÉCNICAS FACILITADORAS</t>
  </si>
  <si>
    <t>Una (1) salida por un (1) día a un espacio que cuente con instalaciones incluyentes y espacios para realizar diferentes actividades asociadas a la sensibilización y práctica con relación a los siguientes temas:
1. Terapias asistidas con animales (perros, caballos y/o animales de granja)..
2. Caminata
3. Circuitos con animales
4. conservación y aprovechamiento del agua y de las fuentes hídricas
5. Acciones y estrategias que propendan por el cuidado del ambiente</t>
  </si>
  <si>
    <t>kits Elementos que incluye
Bolillito aluminio tapa de rosca hermética y tapa pequeña de presión. información básica, material: pet, tamaño: 7.4 x 24.5 cm colores: varios, capacidad: 850 ml, información de impresión técnica: serigrafía/ tampografía, área: 5 x 13 cm.
 Una (01) toalla para cuerpo 
 Un (01) gorro de baño
El kit debe ir empacado en Tula impermeables de 30 x 40 cm con marca a una tinta, de cordón</t>
  </si>
  <si>
    <t>FASE 3:   REAPRENDIZAJE Y RESIGNIFICACIÓN DE LA CONVIVENCIA</t>
  </si>
  <si>
    <t>Sesion de freconocimiento de saberes y experiencias significativas que viajan desde lo tradicional a lo alternativo con el fin de deshacer esquemas y proponer nuevas posibilidades colectivas de relacionamiento y convivencia.</t>
  </si>
  <si>
    <t>•	Un (01) Termo de aluminio tapa de rosca hermética y tapa pequeña de presión. información básica, material: pet, tamaño: 7.4 x 24.5 cm colores: varios, capacidad: 850 ml, información de impresión técnica: serigrafía/ tampografía, área: 5 x 13 cm.
•	Un (01) Diario de gratitud o cuaderno de emociones (Journaling)
Tamaño: A5, 50 hojas.
Papel: Grueso (100 g/m²), ideal para escribir con diferentes tipos de lápiz o pluma.
Encuadernación: Tapa dura y espiral.
Contenido: Espacios para anotar pensamientos positivos, actividades diarias y reflexiones
•	Caja de lápices de colores o marcadores:
Lápices: Set de 24 lápices de colores, mina de 3 mm de grosor.
Marcadores: A base de agua, punta fina y gruesa, 12 colores.
•	Un (01) tarro de aceite esencial: Contenido: 10 ml por frasco.
Fragancias: Lavanda, eucalipto.
Método de aplicación: Para uso en difusores, masaje o baños aromáticos.
Material del envase: Vidrio ámbar con gotero de plástico.
•	Un (01) Kit de materiales para arte (pinceles, acuarelas, lienzos):
Lienzo: 20 cm x 20 cm, de algodón, montado sobre bastidor de madera.
Pinceles: Set de 5 pinceles de diferentes grosores, con mango de madera.
Acuarelas: Set de 12 colores en pastilla, no tóxicos y a base de agua.
Cada kit deberá estar empacado en una tula de tela de 30 x 40 cm con marca a una tinta, de cordón.</t>
  </si>
  <si>
    <t>FASE 4 O FASE TRANSVERSAL DEL COMPONENTE TRES (3): CATEGORIA MEDIOS DIGITALES FACILITADORES PARA EL CUIDADO</t>
  </si>
  <si>
    <t>Sesion de acciones de comunicación incluyente dirigido a personas con discapacidad y sus cuidadores, teniendo en cuenta sus ámbitos y dimensiones de desarrollo (individual, familiar, colectivas, institucionales y sociales); con el fin de establecer medios que promuevan prácticas educativas para el cuidado y permitan procesos de protección y bienestar social de las personas con discapacidad y sus familias - Modalidad Virtual</t>
  </si>
  <si>
    <t>•	Manual de Actividades en el Hogar
Formato: Impreso, tamaño A5.
Contenido: Actividades sencillas y lúdicas que los cuidadores pueden hacer junto a las personas con discapacidad, como juegos de mesa o ejercicios de estimulación cognitiva.
•	Set de Té o Infusiones
Contenido: Caja con 10 bolsitas de té o infusiones relajantes (manzanilla, menta, etc.).
•	Matera pequeña
•	Velas Aromáticas
Tamaño: Pequeñas, de cera natural (2 unidades).
Aromas: Lavanda, vainilla o eucalipto.
Uso: Para crear un ambiente de relajación en casa.</t>
  </si>
  <si>
    <t xml:space="preserve">Tablet  4GB 128 GB 
Características:
- Pantalla: 11", tasa de refresco 90Hz, FHD
- Procesador: Plataforma móvil Snapdragon® 680 Process Technology de 6 nm /CPU: 8 núcleos, hasta 2,4 GHz /GPU: Qualcomm® Adreno™
- RAM: 8GB
- Memoria RAM: 4 GB
Tamaño de la pantalla: 9 "
Capacidad: 128 GB
Sistema operativo: Android 12.
</t>
  </si>
  <si>
    <t>Tablet</t>
  </si>
  <si>
    <t>COMPONENTE 3. PERSONAS CON DISCAPACIDAD, CUIDADORES, CUIDADORAS EN ALTERNATIVAS DE SALUD</t>
  </si>
  <si>
    <t>PRESUPUESTO PROYECTO 2089</t>
  </si>
  <si>
    <t>COMPONENTES TRANSVERSALES PROYECTOS 2089</t>
  </si>
  <si>
    <t xml:space="preserve">Coordinador (a) General del convenio </t>
  </si>
  <si>
    <t>Profesional de apoyo técnico y territorial por componente.</t>
  </si>
  <si>
    <t>Técnica en Diseño Gráfico</t>
  </si>
  <si>
    <t>Promotoras Territoriales</t>
  </si>
  <si>
    <t>Total equipo de trabajo</t>
  </si>
  <si>
    <t xml:space="preserve">COMPONENTE 1: CONSTRUCCIÓN DE CIUDADANÍA Y DESARROLLO DE CAPACIDADES PARA EL EJERCICIO DE DERECHOS DE LAS MUJERES.   </t>
  </si>
  <si>
    <t>AFICHE. Impresos en propalcote de 150 gr. Tamaño 1/4 de pliego a cuatro (4) tintas, acabado brillante</t>
  </si>
  <si>
    <t>Pendoin</t>
  </si>
  <si>
    <t xml:space="preserve">Talleristas. Profesionales,  en las áreas de ciencias sociales y humanas o economía, administración, contaduría y afines y/o su equivalencia. Acreditados mediante Diploma y/o Acta de Grado y Tarjeta profesional cuando aplique. Experiencia mínima de seis (6) meses contados a partir de la fecha del acta de grado </t>
  </si>
  <si>
    <t xml:space="preserve">HORA TALLER </t>
  </si>
  <si>
    <t>Esfero Ecológico de forma cilíndrica de cartón rígido, tinta negra, tampografía a 1 tinta.</t>
  </si>
  <si>
    <t>UNIDAD</t>
  </si>
  <si>
    <t>Cuaderno de Trabajo tipo agenda con caratula en tapa dura, argollado, con guardas en policromías, 2 separadores, policromias en propalcote 115 gr con informacion pertinente a la violencia y rutas de atencion, interior con 50 hojas tamaño 12,5 x 17,5 cm, (LORD) , en papel ecologico de 75 gr. cuyo interior tendria contenidos diferenciados segun grupos de edades y tematicas a tratar.</t>
  </si>
  <si>
    <t>Brochure por temática. Plegable impreso en propalcote de 150 gr. Tamaño carta a cuatro (4) tintas, acabado brillante, plegado tipo envolvente.</t>
  </si>
  <si>
    <t xml:space="preserve">Certificado. Entrega de Diploma y/o Certificados Nivel Básico en papel opalina de 240 gr, tintas 4X0, tamaño carta. Según diseño institucional. </t>
  </si>
  <si>
    <t>Bus. Alquiler de buses con capacidad de 40 pasajeros en perfectas condiciones técnicas con documentación completamente al día Modelo Mínimo 2014 (SOAT, Revisión Técnico-Mecánica, Tarjeta de Propiedad, Copia de revisión de ultimo Mantenimiento) para transporte, con recorrido dentro de ciudad de Bogota (Incluye ida y regreso al sitio de origen al finalizar el evento)</t>
  </si>
  <si>
    <t xml:space="preserve">Profesora de Yoga </t>
  </si>
  <si>
    <t>JORNADA</t>
  </si>
  <si>
    <t xml:space="preserve">Kit para salida pedagógica. Termo de agua, gorra personalizada y una suculenta, en una bolsa de tela. Monto agotable. </t>
  </si>
  <si>
    <t xml:space="preserve">UNIDAD  </t>
  </si>
  <si>
    <t xml:space="preserve">Salida de relajación y autociudado. (Mujeres formadas para transformar) Actividad de bienvenida y actividad de gratitud. Kit de autocuidado y taller de autocuidado: ejercicios de respiración, meditación, automasaje y masaje colectivo y cocuidado. Monto agotable. Detalles por definir en comité técnico con la promotora. </t>
  </si>
  <si>
    <t>PARTICIPANTE</t>
  </si>
  <si>
    <t>Salón. Alquiler, incluyendo servicio de aseo, para el desarrollo de sesiones con capacidad para grupos entre cincuenta y ochenta  personas. Incluye mesas, sillas y sonido basico.</t>
  </si>
  <si>
    <t>TALLER</t>
  </si>
  <si>
    <t xml:space="preserve">Técnico II. Ilustradora. Mujer que ilustrará los dos eventos de exposición de memoria y las diferentes actividades que se desarrollen allí. </t>
  </si>
  <si>
    <t>MES</t>
  </si>
  <si>
    <t xml:space="preserve">Elementos y servicios para los eventos de exposición de memoria- Monto agotable. Detalles por definir en comité técnico con promotora. </t>
  </si>
  <si>
    <t>GLOBAL</t>
  </si>
  <si>
    <t xml:space="preserve">Memorias graficas del proceso </t>
  </si>
  <si>
    <t xml:space="preserve">Diplomado en derechos humanos de las mujeres </t>
  </si>
  <si>
    <t>Global</t>
  </si>
  <si>
    <t xml:space="preserve">Diplomado en planeación participativa </t>
  </si>
  <si>
    <t xml:space="preserve">Gala de reconocimiento de las mujeres lideresas locales y de los procesos emblemáticos liderados por mujeres. A monto agotable. Monto agotable. </t>
  </si>
  <si>
    <t>COMPONENTE 1: CONSTRUCCIÓN DE CIUDADANÍA Y DESARROLLO DE CAPACIDADES PARA EL EJERCICIO DE DERECHOS DE LAS MUJERES</t>
  </si>
  <si>
    <t xml:space="preserve">COMPONENTE 2: PREVENCIÓN DEL FEMINICIDIO Y LA VIOLENCIA CONTRA LA MUJER </t>
  </si>
  <si>
    <t>INICIATIVAS EN ACCIONES PARA LA PREVENCIÓN DEL FEMINICIDIO Y LA VIOLENCIA CONTRA LA MUJER:</t>
  </si>
  <si>
    <t>Mártires las mujeres nos movilizamos en contra de la violencia – Cod. 37138 propuesta presupuestos participativos.</t>
  </si>
  <si>
    <t>Taller intensivo para reforzar las habilidades en percusión y expresión colectiva de las participantes. Este incluirá formación en liderazgo, mensaje colectivo y prácticas grupales.</t>
  </si>
  <si>
    <t>Realizar tres intervenciones en el espacio público los cuales deberán ser uno (1) en cada UPZ.</t>
  </si>
  <si>
    <t>Evento</t>
  </si>
  <si>
    <t>Batucada. Agrupación Teatral o artística de minimo 6 personas de carácter profesional que maneje diferentes técnicas con una puesta en escena entre 45 - 60 minutos.</t>
  </si>
  <si>
    <t xml:space="preserve">Evento </t>
  </si>
  <si>
    <t>Conociendo vidas para transformar – Cod. 37144 propuesta presupuestos participativos</t>
  </si>
  <si>
    <t>Taller Participativo: "Reconociendo las Violencias para Sanar"</t>
  </si>
  <si>
    <t xml:space="preserve">Producción de Podcast: voces que transforman. Incluye taller de introducción, guionización, grabación de las voces en estudio, edición y lanzamiento en plataformas digitales. Monto agotable. Detalles por definir en comité técnico con promotora. </t>
  </si>
  <si>
    <t xml:space="preserve">Ritual de Sanación (Conociendo vidas para transformar)  Espacio dirigido a 90 mujeres con una facilitadora o terapeura. Incluye encendido de velas, escritura de cartas, ejercicios de liberación de emociones asociadas a experiencias de violencia. Siembra de una planta y circulo de palabra. Monto agotable. Detalles por definir en comité técnico con promotora. </t>
  </si>
  <si>
    <t>En defensa de las cuerpas – Cod. 37368 Propuesta presupuestos participativos</t>
  </si>
  <si>
    <t xml:space="preserve">Taller sobre VBG dirigido a 60 participantes. Profesional experta en VBG, alquiler de espacio, refrigerios, publicidad. Monto agotable. Detalles por definir en comité técnico con promotora. </t>
  </si>
  <si>
    <t xml:space="preserve">Taller artes marciales con enfoque de género. 4 sesiones. Dirigido a 60 participantes. Monto agotable. Detalles por definir en comité técnico con promotora. </t>
  </si>
  <si>
    <t>Sesiones</t>
  </si>
  <si>
    <t>Kit de Kickboxing. Los cuales podrán contener algunos de estos elementos guantes de boxeo, tula de boxeo profesional, colchonetas. A monto agotable.</t>
  </si>
  <si>
    <t xml:space="preserve">Happening. Feria de emprendimientos de mujeres. Muestra de artes marciales y defensa personal de las mujeres participantes. Artistas: batucada, rapera, banda musica alternativa feminista. Monto agotable. Stand informativos sobre VBG. </t>
  </si>
  <si>
    <t>Jornada de conmemoración. Detalles por definir en comité técnico con promotora.</t>
  </si>
  <si>
    <t xml:space="preserve">Feria intercolegial.  Montaje feria, plan de contingencia, material POP para difusión de las rutas, votación, presentación artística, tarima, sonido, animador. Este es un espacio de intercambio de experiencias entre colegios, donde posterior a un ejercicio de sensibilización, a por lo menos 200 estudiantes de los grados octavo, noveno, décimo y once sobre tipos de violencias basadas en género. Esta sensibilización estará a cargo de las profesionales vinculadas y acompañada por las profesionales de la Secretaría de la Mujer. </t>
  </si>
  <si>
    <t>Premiación a rutas ganadoras. Detalles por definir en comité técnico con promotora. A definir</t>
  </si>
  <si>
    <t xml:space="preserve">Material POP con las rutas para la prevención de las VBG. Por definir el tipo de material en comité técnico y a partir de las propuestas ganadoras del concurso intercolegiado. A monto agotable </t>
  </si>
  <si>
    <t xml:space="preserve">Evento dirigido a dar cierre a todo el ciclo de formación y de acciones para la prevención de la violencia contra las mujeres, en el que se hará un intercambio de experiencias de los procesos culminados y una muestra de los procesos fortalecidos. 
Contará con Maestra de ceremonias o animadora, con experiencia en presentación de eventos con enfoque de género y/o Derechos de las Mujeres y/o Política Publica de las mujeres y equidad de Género de la localidad de Los Mártires; Sonido de mínimo 4000watts, consola de 12 canales, kit de microfonos, cableado, ingeniero de sonido y elementos requeridos para su operación; Plan de contingencia y pólizas requeridas; Tarima de 4x6 con toldo incluido montaje y desmontaje; Logísticos; sillas, mesas, 2 baños portátiles (en caso de requerirse); carpas (en caso de requerirse); grupos artísticos; refrigerios. A monto agotable. </t>
  </si>
  <si>
    <t>COMPONENTES TRANSVERSALES PROYECTO 2089:</t>
  </si>
  <si>
    <t>REFRIGERIO TIPO 5. Sándwich con una tajada de jamón y una tajada de queso; Jugo natural; Fruta (manzana, pera, durazno, banano, mandarina, o ciruela); Dulce de chocolate.
El empaque debe cumplir con las normas de bioseguridad y tener los rótulos de fechas de fabricación y vencimiento.</t>
  </si>
  <si>
    <t>Unidad</t>
  </si>
  <si>
    <t>REFRIGERIO TIPO 3. Perro caliente (pan para hot dog, salchicha tipo americana, papas chip, queso y salsas)
Paquete de papas x 36 gr.
Gaseosa pequeña no retornable x 250 ml.
El empaque debe cumplir con las normas de bioseguridad y tener los rótulos de fechas de fabricación y vencimiento.</t>
  </si>
  <si>
    <t>COMPONENTE 2: PREVENCIÓN DEL FEMINICIDIO Y LA VIOLENCIA CONTRA LA MUJER</t>
  </si>
  <si>
    <t>Subtotal PRESUPUESTO PROYECTO  2077 Y 2065</t>
  </si>
  <si>
    <t>Subtotal PRESUPUESTO PROYECTO 2089</t>
  </si>
  <si>
    <t>Subtotal PRESUPUESTO PROYECTOS</t>
  </si>
  <si>
    <t>GASTOS ADMINISTRATIVOS TOTAL GENERAL  12%</t>
  </si>
  <si>
    <t>Valor Total del presupuesto Proyecto 2065/2077/2089</t>
  </si>
  <si>
    <t xml:space="preserve">CONTRAPARTIDA </t>
  </si>
  <si>
    <t xml:space="preserve">Valor total del proyecto - </t>
  </si>
  <si>
    <t>% de la Contrapartida</t>
  </si>
  <si>
    <t>Valor Total de la Contrapartida en Pesos</t>
  </si>
  <si>
    <t>Suovenir 300 Unidades (Camiseta tipo T-shirt con logos institucionales estampado -  Gorra tipo beisbolera - Empacado en Bolsa  reutilizable)</t>
  </si>
  <si>
    <t xml:space="preserve">Memorias del proceso   </t>
  </si>
  <si>
    <t xml:space="preserve">Servicio de transporte  permanente </t>
  </si>
  <si>
    <t xml:space="preserve">Arriendo oficina, dotada con equipo de computo incluido servicio publicos </t>
  </si>
  <si>
    <t>Servicio de operadores logisticos para cada fase del proyecto- Global</t>
  </si>
  <si>
    <t>Valor Total de la Contrapartida</t>
  </si>
  <si>
    <t>FASE I</t>
  </si>
  <si>
    <t xml:space="preserve">FORMATO DE OFERTA ECONOMICA
Fondo de Desarrollo Local de Los Mártires
PROYECTOS 2720 ESPACIO PÚBLICO </t>
  </si>
  <si>
    <t>N°</t>
  </si>
  <si>
    <t>ITEM</t>
  </si>
  <si>
    <t xml:space="preserve">CANTIDAD REQUERIDA </t>
  </si>
  <si>
    <t>TIEMPO (MESES)</t>
  </si>
  <si>
    <t>COTIZACIONES PROVEEDORES</t>
  </si>
  <si>
    <t>Valor unitario antes de IVA incluido</t>
  </si>
  <si>
    <t>Valor IVA</t>
  </si>
  <si>
    <t>Valor unitario con IVA incluido</t>
  </si>
  <si>
    <t>Valor total con IVA incluido</t>
  </si>
  <si>
    <t>TALENTO HUMANO</t>
  </si>
  <si>
    <t xml:space="preserve">TALENTO HUMANO BASE </t>
  </si>
  <si>
    <t>COORDINADOR</t>
  </si>
  <si>
    <t xml:space="preserve">Profesional en psicología y/o ciencias sociales con especialización en gerencia de proyectos o afines, con experiencia profesional de 3 años, 1 año de experiencia especifica en  gestión de proyectos sociales y  politicas  públicas. </t>
  </si>
  <si>
    <t xml:space="preserve">PERSONAL </t>
  </si>
  <si>
    <t xml:space="preserve">AUXILIAR ADMINISTRATIVA </t>
  </si>
  <si>
    <t xml:space="preserve">Título de formación técnica o tecnológica y/o acreditación y aprobación del 50% o más de un plan de estudios técnicos o tecnológicos, relacionado con áreas administrativas o contables.  Dedicación 100% por cuatro (4) meses. Experiencia laboral: Un (1) año, relacionada con actividades administrativas y/o gestión documental. </t>
  </si>
  <si>
    <t>PROFESIONAL SOCIAL</t>
  </si>
  <si>
    <t xml:space="preserve">Profesional en psicología, y/o trabajo social y/o sociología  con experiencia profesional de 2 años en gestión comunitaria con políticas públicas y participación. </t>
  </si>
  <si>
    <t>PROFESIONAL FORMACIÓN</t>
  </si>
  <si>
    <t>Profesional en psicología y/o ciencias sociales con experiencia mínima de 2 años en implementación políticas públicas  y resolución de conflictos. 1 años de experiencia espexifica en el desarrollo de espacios de capacitación y/o formaicón.</t>
  </si>
  <si>
    <t>GESTOR TERRITORIAL</t>
  </si>
  <si>
    <t xml:space="preserve">GESTOR TERRITORIAL Y/O LÍDER COMUNITARIO  Titulo de bachiller con 23 meses de experiencia laboral debidamente certificada. </t>
  </si>
  <si>
    <t>CONVOCATORIA</t>
  </si>
  <si>
    <t>PUBLICIDAD</t>
  </si>
  <si>
    <t>PENDON</t>
  </si>
  <si>
    <t>Pendón Tamaño 90x190 cm., en Tela Banner a dos (2) tintas, incluidos logos e información del proyecto, datos de contacto y del operador, sistema roll up, incluye maleta de transporte.</t>
  </si>
  <si>
    <t xml:space="preserve">VOLANTES </t>
  </si>
  <si>
    <t>Volantes impresos en Papel Bond. Tamaño 1/2 de carta a cuatro (4) tintas, acabado brillante, impreso a 1 cara., total de 500 volantes, que incluya codigo qr.</t>
  </si>
  <si>
    <t>DESARROLLO ACTIVIDAD</t>
  </si>
  <si>
    <t>FORMACIÓN Y CREACIÓN CUADRILLAS GUARDIANES DEL ESPACIO PÚBLICO</t>
  </si>
  <si>
    <t>ACTIVIDAD GUARDIANES DEL ESPACIO PUBLICO</t>
  </si>
  <si>
    <t>SALON TALLER
"GUARDIANES DEL ESPACIO PÚBLICO"</t>
  </si>
  <si>
    <t xml:space="preserve">salón comunal o salón de reunión en la localidad de Los Mártires que cuente con tablero, video beam, mesas, sillas, televisor, marcador y borrador y todos los insumos para el desarrollo de las actividades
</t>
  </si>
  <si>
    <t>HORAS</t>
  </si>
  <si>
    <t>REFRIGERIOS
"GUARDIANES DEL ESPACIO PÚBLICO"</t>
  </si>
  <si>
    <t xml:space="preserve">1. bebida: jugo en tetrapak o avena en tetrapak de 200 ml. 
2. alimento de sal: pastel de pollo, carne, palito de queso u otro simi-lar a concertar siempre y cuando cumpla con 250 gr. por unidad. 
3. fruta fresca de cosecha, debidamente empacada 
4. fruta fresca de cosecha, debidamente empacada 
*incluye transporte 
*los refrigerios deberán estar debidamente empacados en materiales que aseguren la buena conservación e higiene del producto, el empaque general del refrigerio debe ser en bolsa o bandeja biodegradable sellada, limpia, sin  residuos de ningún tipo y libre de contaminantes y 
agentes patógenos, con servilleta cuando se requieran. 
*los productos frescos y preparados debe-rán cumplir con las normas sanitarias y de calidad contempladas en la ley 9 de 1979, el decreto 539 de marzo de 2014, y demás nor-mas concordantes y complementarias. 
*el rotulado en los envases y empaque de los alimentos que se ofrezcan en su empaque original de comercialización deberán cum-plir con lo dispuesto en las siguientes nor-mas: resolución 5109 de 2005 del ministerio de la protección social, por medio de la cual se establecen los requisitos para el rotulado o etiquetado que deben cumplir los alimentos. 
*la empresa debe tener autorización y/o registro sanitario expedido por el invima para la preparación y distribución de los 
refrigerios. </t>
  </si>
  <si>
    <t>CHAQUETA SENCILLA
"GUARDIANES DEL ESPACIO PÚBLICO"</t>
  </si>
  <si>
    <t xml:space="preserve"> 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 tamaño media carta y un logotipo tamaño media carta  en la parte inferior. cinta reflectiva de 3cm en espalda arriba del bordado y en manga parte inferior. EL diseño  debera ser aprobado por la oficina de prensa del FDLM</t>
  </si>
  <si>
    <t>GORRA
"GUARDIANES DEL ESPACIO PÚBLICO"</t>
  </si>
  <si>
    <t>Gorra:  tipo camionero, con malla, regulador en la parte de atras para diferentes diámetros y tallas. 
Parte delantera en espuma en poliéster con estampado. 
Estampado a full color. Parte trasera de malla de nailon 100%, el diseño sera aprobado por la oficina de prensa del FDLM</t>
  </si>
  <si>
    <t>MORRAL
"GUARDIANES DEL ESPACIO PÚBLICO"</t>
  </si>
  <si>
    <t>Morral 15" 
Capacidad:15.12 lt
Dimensiones:Alto: 36 cm x Ancho: 28 cm x Profundo: 15 cm
el diseño sera aprobado por la oficina de prensa del FDLM</t>
  </si>
  <si>
    <t>BOTILITO
"GUARDIANES DEL ESPACIO PÚBLICO"</t>
  </si>
  <si>
    <t>Botilito Metálico Unicolor Alto 24.5cm x Ancho 6.5cm x Profundo 6.5cm práctico y seguro; capacidad de 750 ml para mantener bebidas frías hasta por 12 horas y calientes hasta por 24 horas, según las condiciones del clima, tapa metálica, con manija de agarre y cierre hermético para evitar fugas de líquido. estampados en Tampografia o Screen de Calidad, el diseño sera aprobado por la oficina de prensa del FDLM</t>
  </si>
  <si>
    <t>PIN
"GUARDIANES DEL ESPACIO PÚBLICO"</t>
  </si>
  <si>
    <t>Pines metalizado tipo prendedor redondo, Diametro 2 cm, con aguja y broche a presión. 2 Tintas. Con acabado superior resinado (Diseño de acuerdo a los lineamientos del Manual de Imagen de la Secretaria de Gobierno.)</t>
  </si>
  <si>
    <t>SOMBRILLA
"GUARDIANES DEL ESPACIO PÚBLICO"</t>
  </si>
  <si>
    <t>Sombrilla de 74 cm, capa de 140cm, amplitud 120 cm, mago imitación madera.</t>
  </si>
  <si>
    <t>BONOS
"GUARDIANES DEL ESPACIO PÚBLICO"</t>
  </si>
  <si>
    <r>
      <t xml:space="preserve">Entrega de bono de almacen de cadena por un valor de $315,000. </t>
    </r>
    <r>
      <rPr>
        <b/>
        <sz val="14"/>
        <color rgb="FF000000"/>
        <rFont val="Garamond"/>
        <family val="1"/>
      </rPr>
      <t>Valor no ofertable</t>
    </r>
  </si>
  <si>
    <t>HIDRATACIÓN
"GUARDIANES DEL ESPACIO PÚBLICO"</t>
  </si>
  <si>
    <t xml:space="preserve">Hidratación: Botella de agua sin gas x 1000 ml  </t>
  </si>
  <si>
    <t>BOLSA
"GUARDIANES DEL ESPACIO PÚBLICO" E INTERVENCIONES EN PARQUES</t>
  </si>
  <si>
    <r>
      <rPr>
        <sz val="14"/>
        <color rgb="FF000000"/>
        <rFont val="Garamond"/>
        <family val="1"/>
      </rPr>
      <t xml:space="preserve">Se destinará una bolsa para la adquisición de los elementos necesarios para el desarrollo de las sesiones y jornadas, tales como papelería, pintura, señalización, materas, entre otros. Los elementos seleccionados deberán ser aprobados previamente por el supervisor y/o el apoyo a la supervisión del contrato, y deberán estar alineados con los requerimientos específicos de las actividades programadas. 
El operador estará obligado a presentar un mínimo de dos (2) cotizaciones por cada ítem a adquirir y una (1) cotización sera presentada por el FDLM con el fin de garantizar la transparencia y eficiencia en el uso de los recursos. </t>
    </r>
    <r>
      <rPr>
        <b/>
        <sz val="14"/>
        <color rgb="FF000000"/>
        <rFont val="Garamond"/>
        <family val="1"/>
      </rPr>
      <t>Valor no ofertable</t>
    </r>
  </si>
  <si>
    <t>CERTIFICADO
"GUARDIANES DEL ESPACIO PÚBLICO"</t>
  </si>
  <si>
    <t>papel opalina, tamaño carta, full color. con texto impreso y ǫue contenga los logos y colores de la alcaldia local de los martires.</t>
  </si>
  <si>
    <t>AUDITORIO
"GUARDIANES DEL ESPACIO PÚBLICO"</t>
  </si>
  <si>
    <t xml:space="preserve">Auditorio acorde para la realización de una conferencia, con sillas para la audiencia , este deberá ser un lugar limpio y seguro, adaptado  con los medios audiovisuales requeridos sonido, video beam en lo posible en la localidad de los Martires Capacidad minimo de 50 personas
 Nota: Se deberá asegurar que el espacio cuente con baño con servicio de agua potable, lavamanos con dispensador de jabón líquido y papel higienico
</t>
  </si>
  <si>
    <t>ALMUERZO
"GUARDIANES DEL ESPACIO PÚBLICO"</t>
  </si>
  <si>
    <t>Almuerzo tipo 4 o Cena Ejecutivo (a) (puesto por persona que incluye, Proteína de no menos de 150 grs, verdura, ensalada y un carbohidrato, un líquido no agua de 200 ml y postre.Paquete de papas x 36 gr.
Gaseosa pequeña no retornable x 250 ml.
El empaque debe cumplir con las normas de bioseguridad y tener los rótulos de fechas de fabricación y vencimiento.</t>
  </si>
  <si>
    <t>ACTIVIDAD INTERVENCIONES EN PARQUES</t>
  </si>
  <si>
    <t>PRESENTACIÓN ARTISTICA
INTERVENCIONES EN PARQUES</t>
  </si>
  <si>
    <t>Danza, teatro y/o canto: incluye dotación, montaje y demás elementos ǫue se reǫuieran para la presentación, mínimo 4 personas, de una duración minímo de 45 minutos.</t>
  </si>
  <si>
    <t>PLEGABLE
INTERVENCIONES EN PARQUES</t>
  </si>
  <si>
    <t xml:space="preserve">Impresión de plegable impreso en propalcote de 150 gr. Tamaño carta a cuatro (4) tintas, acabado brillante, plegado tipo envolvente. </t>
  </si>
  <si>
    <t>UNIDA</t>
  </si>
  <si>
    <t>BOLSA ECOLOGICA
INTERVENCIONES EN PARQUES</t>
  </si>
  <si>
    <t>Bolsa ecologica de 30x 35 con manijas con logo y impresión a una tinta. el diseñor sera aprobado por la oficina de prensa del fdlm</t>
  </si>
  <si>
    <t>KIT SE SIEMBRA 
INTERVENCIONES EN PARQUES</t>
  </si>
  <si>
    <t xml:space="preserve">Kit de siembra con bolsa de tierra , matera pequeña de coco y semilla </t>
  </si>
  <si>
    <t>CARPA
INTERVENCIONES EN PARQUES</t>
  </si>
  <si>
    <t>Carpas 4x4 incluye transporte, montaje y desmontaje. (5 carpas por día)</t>
  </si>
  <si>
    <t xml:space="preserve">UNIDAD </t>
  </si>
  <si>
    <t>SILLAS
INTERVENCIONES EN PARQUES</t>
  </si>
  <si>
    <t xml:space="preserve">Sillas plásticas rimax sin brazos: seiscientas (600) que serían ciento cincuenta (150) por día - alquiler sillas, se debe incluir el transporte de ida y vuelta. </t>
  </si>
  <si>
    <t>MESAS
INTERVENCIONES EN PARQUES</t>
  </si>
  <si>
    <t>Alquiler de mesas plásticas 4 puestos para adultos</t>
  </si>
  <si>
    <t>SERVICIO ALQUILER DE SONIDO 
INTERVENCIONES EN PARQUES</t>
  </si>
  <si>
    <t>Servicio alquiler de Sonido por día: Alquiler de sonido line array de 13,000 Watts reales para exteriores, 6 cabinas auto potenciadas a 3 vías en staking de 1080 watts c/u, 2 bajos dobles de 3.600 vatios c/u., 1 side fill, 2 monitores de 1.000 vatios cada uno, Consola digital de 32 canales, accesorios de acuerdo a la capacidad, 8 micrófonos incluidos 2 inalámbricos, kit de batería y bases de micrófonos de acuerdo con necesidades técnicas de los grupos. Incluye transporte, instalación y desinstalación). (1) Estructura para el Sonido, planta eléctrica que cubra la necesidad del sonido, personal técnico de  Sonido y Equipo Técnico para Montaje. 2 micrófono diadema</t>
  </si>
  <si>
    <t>SERVICIO</t>
  </si>
  <si>
    <t>PLAN DE CONTIGENCIA
INTERVENCIONES EN PARQUES</t>
  </si>
  <si>
    <t>Plan de Contingencias y emergencia con servicio de ambulancia medicalizada</t>
  </si>
  <si>
    <t>ANIMACIÓN
INTERVENCIONES EN PARQUES</t>
  </si>
  <si>
    <t xml:space="preserve">Animación: grupo de dos personas (un hombre y una mujer), que realicen actividades lúdicas antes de iniciar el evento. El servicio que se requiere será de uno por día, por lo que serian en total 4 servicios de animación. </t>
  </si>
  <si>
    <t>DIA</t>
  </si>
  <si>
    <t>SUBTOTAL</t>
  </si>
  <si>
    <t>TOTAL</t>
  </si>
  <si>
    <t>Nota: Los ítems resaltados en color amarillo son ítems no ofertables, por tanto los proponentes no deben modificar este 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</si>
</sst>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 #,##0.00\ &quot;€&quot;_-;\-* #,##0.00\ &quot;€&quot;_-;_-* &quot;-&quot;??\ &quot;€&quot;_-;_-@_-"/>
    <numFmt numFmtId="165" formatCode="[$$-240A]\ #,##0"/>
    <numFmt numFmtId="166" formatCode="&quot;$&quot;\ #,##0"/>
    <numFmt numFmtId="167" formatCode="_-[$$-240A]\ * #,##0.00_-;\-[$$-240A]\ * #,##0.00_-;_-[$$-240A]\ * &quot;-&quot;??_-;_-@_-"/>
    <numFmt numFmtId="168" formatCode="_-[$$-240A]\ * #,##0_-;\-[$$-240A]\ * #,##0_-;_-[$$-240A]\ * &quot;-&quot;??_-;_-@_-"/>
    <numFmt numFmtId="169" formatCode="[$$-240A]&quot; &quot;#,##0"/>
    <numFmt numFmtId="170" formatCode="_-* #,##0_-;\-* #,##0_-;_-* &quot;-&quot;??_-;_-@_-"/>
  </numFmts>
  <fonts count="23" x14ac:knownFonts="1">
    <font>
      <sz val="11"/>
      <color theme="1"/>
      <name val="Calibri"/>
      <family val="2"/>
      <scheme val="minor"/>
    </font>
    <font>
      <b/>
      <sz val="10"/>
      <color rgb="FF000000"/>
      <name val="Arial"/>
      <family val="2"/>
    </font>
    <font>
      <sz val="10"/>
      <color rgb="FF000000"/>
      <name val="Arial"/>
      <family val="2"/>
    </font>
    <font>
      <sz val="10"/>
      <color theme="1"/>
      <name val="Arial"/>
      <family val="2"/>
    </font>
    <font>
      <sz val="10"/>
      <name val="Arial"/>
      <family val="2"/>
    </font>
    <font>
      <b/>
      <sz val="10"/>
      <color theme="1"/>
      <name val="Arial"/>
      <family val="2"/>
    </font>
    <font>
      <sz val="11"/>
      <color theme="1"/>
      <name val="Calibri"/>
      <family val="2"/>
      <scheme val="minor"/>
    </font>
    <font>
      <b/>
      <sz val="12"/>
      <color theme="1"/>
      <name val="Arial"/>
      <family val="2"/>
    </font>
    <font>
      <b/>
      <sz val="11"/>
      <color rgb="FF000000"/>
      <name val="Arial"/>
      <family val="2"/>
    </font>
    <font>
      <b/>
      <sz val="12"/>
      <color rgb="FF000000"/>
      <name val="Arial"/>
      <family val="2"/>
    </font>
    <font>
      <sz val="12"/>
      <color theme="1"/>
      <name val="Arial"/>
      <family val="2"/>
    </font>
    <font>
      <sz val="9"/>
      <color theme="1"/>
      <name val="Arial"/>
      <family val="2"/>
    </font>
    <font>
      <sz val="14"/>
      <color theme="1"/>
      <name val="Garamond"/>
      <family val="1"/>
    </font>
    <font>
      <b/>
      <sz val="14"/>
      <color rgb="FF000000"/>
      <name val="Garamond"/>
      <family val="1"/>
    </font>
    <font>
      <b/>
      <sz val="14"/>
      <color theme="1"/>
      <name val="Garamond"/>
      <family val="1"/>
    </font>
    <font>
      <b/>
      <sz val="20"/>
      <color theme="0"/>
      <name val="Garamond"/>
      <family val="1"/>
    </font>
    <font>
      <sz val="14"/>
      <color rgb="FF000000"/>
      <name val="Garamond"/>
      <family val="1"/>
    </font>
    <font>
      <b/>
      <sz val="16"/>
      <color theme="0"/>
      <name val="Garamond"/>
      <family val="1"/>
    </font>
    <font>
      <sz val="12"/>
      <color theme="1"/>
      <name val="Arial Narrow"/>
      <family val="2"/>
    </font>
    <font>
      <b/>
      <sz val="20"/>
      <color rgb="FF000000"/>
      <name val="Garamond"/>
      <family val="1"/>
    </font>
    <font>
      <b/>
      <sz val="14"/>
      <color theme="1"/>
      <name val="Garamond"/>
    </font>
    <font>
      <sz val="26"/>
      <color theme="1"/>
      <name val="Garamond"/>
      <family val="1"/>
    </font>
    <font>
      <sz val="14"/>
      <color theme="1"/>
      <name val="Garamond"/>
    </font>
  </fonts>
  <fills count="19">
    <fill>
      <patternFill patternType="none"/>
    </fill>
    <fill>
      <patternFill patternType="gray125"/>
    </fill>
    <fill>
      <patternFill patternType="solid">
        <fgColor rgb="FFB4C6E7"/>
        <bgColor rgb="FFB4C6E7"/>
      </patternFill>
    </fill>
    <fill>
      <patternFill patternType="solid">
        <fgColor rgb="FFFFFFFF"/>
        <bgColor rgb="FFFFFFFF"/>
      </patternFill>
    </fill>
    <fill>
      <patternFill patternType="solid">
        <fgColor theme="0" tint="-0.249977111117893"/>
        <bgColor rgb="FFB4C6E7"/>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4"/>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2"/>
        <bgColor indexed="64"/>
      </patternFill>
    </fill>
    <fill>
      <patternFill patternType="solid">
        <fgColor rgb="FFFF0000"/>
        <bgColor indexed="64"/>
      </patternFill>
    </fill>
    <fill>
      <patternFill patternType="solid">
        <fgColor theme="9"/>
        <bgColor indexed="64"/>
      </patternFill>
    </fill>
    <fill>
      <patternFill patternType="solid">
        <fgColor theme="7"/>
        <bgColor indexed="64"/>
      </patternFill>
    </fill>
    <fill>
      <patternFill patternType="solid">
        <fgColor rgb="FFFFFF00"/>
        <bgColor indexed="64"/>
      </patternFill>
    </fill>
  </fills>
  <borders count="113">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medium">
        <color indexed="64"/>
      </left>
      <right style="thin">
        <color auto="1"/>
      </right>
      <top/>
      <bottom style="thin">
        <color auto="1"/>
      </bottom>
      <diagonal/>
    </border>
    <border>
      <left style="medium">
        <color indexed="64"/>
      </left>
      <right style="medium">
        <color indexed="64"/>
      </right>
      <top/>
      <bottom style="thin">
        <color auto="1"/>
      </bottom>
      <diagonal/>
    </border>
    <border>
      <left style="thin">
        <color auto="1"/>
      </left>
      <right/>
      <top style="medium">
        <color indexed="64"/>
      </top>
      <bottom style="thin">
        <color auto="1"/>
      </bottom>
      <diagonal/>
    </border>
    <border>
      <left style="thin">
        <color auto="1"/>
      </left>
      <right/>
      <top style="thin">
        <color auto="1"/>
      </top>
      <bottom/>
      <diagonal/>
    </border>
    <border>
      <left style="medium">
        <color indexed="64"/>
      </left>
      <right style="medium">
        <color indexed="64"/>
      </right>
      <top style="thin">
        <color auto="1"/>
      </top>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medium">
        <color indexed="64"/>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auto="1"/>
      </right>
      <top/>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bottom style="thin">
        <color auto="1"/>
      </bottom>
      <diagonal/>
    </border>
    <border>
      <left/>
      <right style="thin">
        <color indexed="64"/>
      </right>
      <top/>
      <bottom style="thin">
        <color indexed="64"/>
      </bottom>
      <diagonal/>
    </border>
    <border>
      <left style="medium">
        <color indexed="64"/>
      </left>
      <right/>
      <top style="thin">
        <color auto="1"/>
      </top>
      <bottom/>
      <diagonal/>
    </border>
    <border>
      <left/>
      <right/>
      <top style="thin">
        <color auto="1"/>
      </top>
      <bottom/>
      <diagonal/>
    </border>
    <border>
      <left/>
      <right style="medium">
        <color indexed="64"/>
      </right>
      <top style="thin">
        <color auto="1"/>
      </top>
      <bottom/>
      <diagonal/>
    </border>
    <border>
      <left style="medium">
        <color indexed="64"/>
      </left>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indexed="64"/>
      </right>
      <top style="thin">
        <color indexed="64"/>
      </top>
      <bottom/>
      <diagonal/>
    </border>
    <border>
      <left/>
      <right style="thin">
        <color indexed="64"/>
      </right>
      <top/>
      <bottom/>
      <diagonal/>
    </border>
    <border>
      <left style="medium">
        <color rgb="FF000000"/>
      </left>
      <right/>
      <top/>
      <bottom/>
      <diagonal/>
    </border>
    <border>
      <left style="medium">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style="thin">
        <color rgb="FF000000"/>
      </top>
      <bottom/>
      <diagonal/>
    </border>
    <border>
      <left/>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thin">
        <color auto="1"/>
      </left>
      <right style="thin">
        <color auto="1"/>
      </right>
      <top style="medium">
        <color rgb="FF000000"/>
      </top>
      <bottom style="thin">
        <color auto="1"/>
      </bottom>
      <diagonal/>
    </border>
    <border>
      <left style="thin">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right style="thin">
        <color indexed="64"/>
      </right>
      <top style="medium">
        <color rgb="FF000000"/>
      </top>
      <bottom style="thin">
        <color indexed="64"/>
      </bottom>
      <diagonal/>
    </border>
    <border>
      <left style="thin">
        <color auto="1"/>
      </left>
      <right/>
      <top style="medium">
        <color rgb="FF000000"/>
      </top>
      <bottom style="thin">
        <color auto="1"/>
      </bottom>
      <diagonal/>
    </border>
    <border>
      <left style="thin">
        <color auto="1"/>
      </left>
      <right style="thin">
        <color auto="1"/>
      </right>
      <top style="thin">
        <color auto="1"/>
      </top>
      <bottom style="medium">
        <color rgb="FF000000"/>
      </bottom>
      <diagonal/>
    </border>
    <border>
      <left style="thin">
        <color rgb="FF000000"/>
      </left>
      <right/>
      <top/>
      <bottom style="medium">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medium">
        <color rgb="FF000000"/>
      </bottom>
      <diagonal/>
    </border>
    <border>
      <left style="thin">
        <color rgb="FF000000"/>
      </left>
      <right style="medium">
        <color indexed="64"/>
      </right>
      <top style="medium">
        <color rgb="FF000000"/>
      </top>
      <bottom style="thin">
        <color rgb="FF000000"/>
      </bottom>
      <diagonal/>
    </border>
    <border>
      <left style="medium">
        <color indexed="64"/>
      </left>
      <right/>
      <top/>
      <bottom style="medium">
        <color rgb="FF000000"/>
      </bottom>
      <diagonal/>
    </border>
    <border>
      <left style="thin">
        <color rgb="FF000000"/>
      </left>
      <right style="medium">
        <color indexed="64"/>
      </right>
      <top style="thin">
        <color rgb="FF000000"/>
      </top>
      <bottom style="medium">
        <color rgb="FF000000"/>
      </bottom>
      <diagonal/>
    </border>
    <border>
      <left style="medium">
        <color indexed="64"/>
      </left>
      <right style="medium">
        <color rgb="FF000000"/>
      </right>
      <top/>
      <bottom/>
      <diagonal/>
    </border>
    <border>
      <left style="thin">
        <color rgb="FF000000"/>
      </left>
      <right style="medium">
        <color indexed="64"/>
      </right>
      <top/>
      <bottom style="thin">
        <color rgb="FF000000"/>
      </bottom>
      <diagonal/>
    </border>
    <border>
      <left style="medium">
        <color indexed="64"/>
      </left>
      <right style="medium">
        <color rgb="FF000000"/>
      </right>
      <top/>
      <bottom style="medium">
        <color rgb="FF000000"/>
      </bottom>
      <diagonal/>
    </border>
    <border>
      <left style="medium">
        <color indexed="64"/>
      </left>
      <right/>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style="medium">
        <color indexed="64"/>
      </left>
      <right style="medium">
        <color rgb="FF000000"/>
      </right>
      <top style="medium">
        <color rgb="FF000000"/>
      </top>
      <bottom/>
      <diagonal/>
    </border>
    <border>
      <left style="medium">
        <color indexed="64"/>
      </left>
      <right style="medium">
        <color rgb="FF000000"/>
      </right>
      <top style="thin">
        <color rgb="FF000000"/>
      </top>
      <bottom style="medium">
        <color rgb="FF000000"/>
      </bottom>
      <diagonal/>
    </border>
    <border>
      <left style="medium">
        <color indexed="64"/>
      </left>
      <right/>
      <top style="thin">
        <color rgb="FF000000"/>
      </top>
      <bottom style="thin">
        <color rgb="FF000000"/>
      </bottom>
      <diagonal/>
    </border>
    <border>
      <left style="medium">
        <color indexed="64"/>
      </left>
      <right style="thin">
        <color rgb="FF000000"/>
      </right>
      <top style="thin">
        <color rgb="FF000000"/>
      </top>
      <bottom/>
      <diagonal/>
    </border>
    <border>
      <left/>
      <right style="medium">
        <color indexed="64"/>
      </right>
      <top style="thin">
        <color rgb="FF000000"/>
      </top>
      <bottom/>
      <diagonal/>
    </border>
    <border>
      <left style="thin">
        <color rgb="FF000000"/>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medium">
        <color rgb="FF000000"/>
      </left>
      <right style="thin">
        <color auto="1"/>
      </right>
      <top/>
      <bottom style="thin">
        <color auto="1"/>
      </bottom>
      <diagonal/>
    </border>
    <border>
      <left style="medium">
        <color rgb="FF000000"/>
      </left>
      <right style="thin">
        <color auto="1"/>
      </right>
      <top style="thin">
        <color auto="1"/>
      </top>
      <bottom style="thin">
        <color auto="1"/>
      </bottom>
      <diagonal/>
    </border>
  </borders>
  <cellStyleXfs count="5">
    <xf numFmtId="0" fontId="0" fillId="0" borderId="0"/>
    <xf numFmtId="43" fontId="6" fillId="0" borderId="0" applyFont="0" applyFill="0" applyBorder="0" applyAlignment="0" applyProtection="0"/>
    <xf numFmtId="9"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cellStyleXfs>
  <cellXfs count="446">
    <xf numFmtId="0" fontId="0" fillId="0" borderId="0" xfId="0"/>
    <xf numFmtId="0" fontId="3" fillId="0" borderId="0" xfId="0" applyFont="1"/>
    <xf numFmtId="0" fontId="3" fillId="0" borderId="1" xfId="0" applyFont="1" applyBorder="1" applyAlignment="1">
      <alignment vertical="center"/>
    </xf>
    <xf numFmtId="0" fontId="3" fillId="0" borderId="1" xfId="0" applyFont="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3" fillId="0" borderId="1" xfId="0" applyFont="1" applyBorder="1" applyAlignment="1">
      <alignment vertical="center" wrapText="1"/>
    </xf>
    <xf numFmtId="0" fontId="2" fillId="0" borderId="6" xfId="0" applyFont="1" applyBorder="1" applyAlignment="1">
      <alignment horizontal="center" vertical="center"/>
    </xf>
    <xf numFmtId="0" fontId="3" fillId="0" borderId="1" xfId="0" applyFont="1" applyBorder="1" applyAlignment="1">
      <alignment horizontal="justify" vertical="center"/>
    </xf>
    <xf numFmtId="167" fontId="3" fillId="0" borderId="0" xfId="0" applyNumberFormat="1" applyFont="1" applyAlignment="1">
      <alignment horizontal="center" vertical="center"/>
    </xf>
    <xf numFmtId="167" fontId="2" fillId="0" borderId="6" xfId="0" applyNumberFormat="1" applyFont="1" applyBorder="1" applyAlignment="1">
      <alignment horizontal="center" vertical="center"/>
    </xf>
    <xf numFmtId="0" fontId="3" fillId="0" borderId="6" xfId="0" applyFont="1" applyBorder="1" applyAlignment="1">
      <alignment horizontal="justify" vertical="center" wrapText="1"/>
    </xf>
    <xf numFmtId="0" fontId="3" fillId="0" borderId="6" xfId="0" applyFont="1" applyBorder="1" applyAlignment="1">
      <alignment horizontal="center" vertic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xf>
    <xf numFmtId="0" fontId="2" fillId="0" borderId="1" xfId="0" applyFont="1" applyBorder="1" applyAlignment="1">
      <alignment horizontal="center" vertical="center"/>
    </xf>
    <xf numFmtId="166" fontId="3" fillId="0" borderId="0" xfId="0" applyNumberFormat="1" applyFont="1" applyAlignment="1">
      <alignment horizontal="center" vertical="center"/>
    </xf>
    <xf numFmtId="0" fontId="5" fillId="0" borderId="0" xfId="0" applyFont="1" applyAlignment="1">
      <alignment horizontal="center" vertical="center"/>
    </xf>
    <xf numFmtId="0" fontId="3" fillId="0" borderId="6" xfId="0" applyFont="1" applyBorder="1" applyAlignment="1">
      <alignment vertical="center" wrapText="1"/>
    </xf>
    <xf numFmtId="0" fontId="2" fillId="0" borderId="1" xfId="0" applyFont="1" applyBorder="1" applyAlignment="1">
      <alignment horizontal="justify" vertical="center" wrapText="1"/>
    </xf>
    <xf numFmtId="0" fontId="2" fillId="3" borderId="1" xfId="0" applyFont="1" applyFill="1" applyBorder="1" applyAlignment="1">
      <alignment horizontal="justify" vertical="center" wrapText="1"/>
    </xf>
    <xf numFmtId="0" fontId="2" fillId="3" borderId="6" xfId="0" applyFont="1" applyFill="1" applyBorder="1" applyAlignment="1">
      <alignment horizontal="justify" vertical="center" wrapText="1"/>
    </xf>
    <xf numFmtId="9" fontId="5" fillId="0" borderId="24" xfId="0" applyNumberFormat="1" applyFont="1" applyBorder="1" applyAlignment="1">
      <alignment horizontal="center" vertical="center"/>
    </xf>
    <xf numFmtId="0" fontId="5" fillId="0" borderId="0" xfId="0" applyFont="1" applyAlignment="1">
      <alignment horizontal="right" vertical="center"/>
    </xf>
    <xf numFmtId="166" fontId="5" fillId="0" borderId="18" xfId="0" applyNumberFormat="1" applyFont="1" applyBorder="1" applyAlignment="1">
      <alignment horizontal="center" vertical="center"/>
    </xf>
    <xf numFmtId="166" fontId="3" fillId="0" borderId="0" xfId="0" applyNumberFormat="1" applyFont="1"/>
    <xf numFmtId="168" fontId="5" fillId="0" borderId="33" xfId="0" applyNumberFormat="1" applyFont="1" applyBorder="1" applyAlignment="1">
      <alignment horizontal="center" vertical="center"/>
    </xf>
    <xf numFmtId="168" fontId="5" fillId="0" borderId="25" xfId="0" applyNumberFormat="1" applyFont="1" applyBorder="1" applyAlignment="1">
      <alignment horizontal="center" vertical="center"/>
    </xf>
    <xf numFmtId="168" fontId="3" fillId="0" borderId="23" xfId="0" applyNumberFormat="1" applyFont="1" applyBorder="1" applyAlignment="1">
      <alignment horizontal="center" vertical="center"/>
    </xf>
    <xf numFmtId="168" fontId="3" fillId="0" borderId="24" xfId="0" applyNumberFormat="1" applyFont="1" applyBorder="1" applyAlignment="1">
      <alignment horizontal="center" vertical="center"/>
    </xf>
    <xf numFmtId="168" fontId="3" fillId="0" borderId="36" xfId="0" applyNumberFormat="1" applyFont="1" applyBorder="1" applyAlignment="1">
      <alignment horizontal="center" vertical="center"/>
    </xf>
    <xf numFmtId="168" fontId="5" fillId="0" borderId="18" xfId="0" applyNumberFormat="1" applyFont="1" applyBorder="1" applyAlignment="1">
      <alignment horizontal="center" vertical="center"/>
    </xf>
    <xf numFmtId="167" fontId="5" fillId="0" borderId="18" xfId="0" applyNumberFormat="1" applyFont="1" applyBorder="1" applyAlignment="1">
      <alignment horizontal="center" vertical="center"/>
    </xf>
    <xf numFmtId="166" fontId="5" fillId="6" borderId="18" xfId="0" applyNumberFormat="1" applyFont="1" applyFill="1" applyBorder="1" applyAlignment="1">
      <alignment horizontal="center" vertical="center"/>
    </xf>
    <xf numFmtId="166" fontId="5" fillId="0" borderId="23" xfId="0" applyNumberFormat="1" applyFont="1" applyBorder="1" applyAlignment="1">
      <alignment horizontal="center" vertical="center"/>
    </xf>
    <xf numFmtId="166" fontId="5" fillId="6" borderId="39" xfId="0" applyNumberFormat="1" applyFont="1" applyFill="1" applyBorder="1" applyAlignment="1">
      <alignment horizontal="center" vertical="center"/>
    </xf>
    <xf numFmtId="168" fontId="3" fillId="0" borderId="0" xfId="0" applyNumberFormat="1" applyFont="1" applyAlignment="1">
      <alignment horizontal="center" vertical="center"/>
    </xf>
    <xf numFmtId="167" fontId="3" fillId="0" borderId="0" xfId="0" applyNumberFormat="1" applyFont="1" applyAlignment="1">
      <alignment vertical="center"/>
    </xf>
    <xf numFmtId="168" fontId="5" fillId="0" borderId="0" xfId="0" applyNumberFormat="1" applyFont="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168" fontId="3" fillId="0" borderId="0" xfId="0" applyNumberFormat="1" applyFont="1"/>
    <xf numFmtId="168" fontId="3" fillId="0" borderId="0" xfId="0" applyNumberFormat="1" applyFont="1" applyAlignment="1">
      <alignment vertical="center"/>
    </xf>
    <xf numFmtId="0" fontId="3" fillId="0" borderId="43" xfId="0" applyFont="1" applyBorder="1"/>
    <xf numFmtId="0" fontId="3" fillId="0" borderId="44" xfId="0" applyFont="1" applyBorder="1" applyAlignment="1">
      <alignment horizontal="center" vertical="center"/>
    </xf>
    <xf numFmtId="165" fontId="2" fillId="0" borderId="16" xfId="0" applyNumberFormat="1" applyFont="1" applyBorder="1" applyAlignment="1">
      <alignment horizontal="center" vertical="center"/>
    </xf>
    <xf numFmtId="0" fontId="1" fillId="0" borderId="43" xfId="0" applyFont="1" applyBorder="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167" fontId="1" fillId="0" borderId="0" xfId="0" applyNumberFormat="1" applyFont="1" applyAlignment="1">
      <alignment horizontal="center" vertical="center"/>
    </xf>
    <xf numFmtId="166" fontId="1" fillId="0" borderId="44" xfId="0" applyNumberFormat="1" applyFont="1" applyBorder="1" applyAlignment="1">
      <alignment horizontal="center" vertical="center"/>
    </xf>
    <xf numFmtId="0" fontId="3" fillId="0" borderId="43" xfId="0" applyFont="1" applyBorder="1" applyAlignment="1">
      <alignment horizontal="center" vertical="center" wrapText="1"/>
    </xf>
    <xf numFmtId="0" fontId="5" fillId="0" borderId="43" xfId="0" applyFont="1" applyBorder="1" applyAlignment="1">
      <alignment horizontal="center" vertical="center" wrapText="1"/>
    </xf>
    <xf numFmtId="0" fontId="3" fillId="0" borderId="0" xfId="0" applyFont="1" applyAlignment="1">
      <alignment vertical="center" wrapText="1"/>
    </xf>
    <xf numFmtId="0" fontId="3" fillId="0" borderId="43" xfId="0" applyFont="1" applyBorder="1" applyAlignment="1">
      <alignment horizontal="justify" vertical="center" wrapText="1"/>
    </xf>
    <xf numFmtId="169" fontId="2" fillId="0" borderId="4" xfId="0" applyNumberFormat="1" applyFont="1" applyBorder="1" applyAlignment="1">
      <alignment horizontal="right" vertical="center"/>
    </xf>
    <xf numFmtId="167" fontId="2" fillId="0" borderId="4" xfId="0" applyNumberFormat="1" applyFont="1" applyBorder="1" applyAlignment="1">
      <alignment horizontal="center" vertical="center"/>
    </xf>
    <xf numFmtId="167" fontId="3" fillId="0" borderId="4" xfId="0" applyNumberFormat="1" applyFont="1" applyBorder="1" applyAlignment="1">
      <alignment horizontal="center" vertical="center"/>
    </xf>
    <xf numFmtId="169" fontId="2" fillId="3" borderId="4" xfId="0" applyNumberFormat="1" applyFont="1" applyFill="1" applyBorder="1" applyAlignment="1">
      <alignment horizontal="right" vertical="center"/>
    </xf>
    <xf numFmtId="169" fontId="2" fillId="3" borderId="35" xfId="0" applyNumberFormat="1" applyFont="1" applyFill="1" applyBorder="1" applyAlignment="1">
      <alignment horizontal="right" vertical="center"/>
    </xf>
    <xf numFmtId="167" fontId="3" fillId="0" borderId="24" xfId="0" applyNumberFormat="1" applyFont="1" applyBorder="1" applyAlignment="1">
      <alignment horizontal="center" vertical="center"/>
    </xf>
    <xf numFmtId="169" fontId="3" fillId="0" borderId="24" xfId="0" applyNumberFormat="1" applyFont="1" applyBorder="1" applyAlignment="1">
      <alignment horizontal="center" vertical="center"/>
    </xf>
    <xf numFmtId="169" fontId="3" fillId="0" borderId="36" xfId="0" applyNumberFormat="1" applyFont="1" applyBorder="1" applyAlignment="1">
      <alignment horizontal="center" vertical="center"/>
    </xf>
    <xf numFmtId="0" fontId="3" fillId="0" borderId="33" xfId="0" applyFont="1" applyBorder="1" applyAlignment="1">
      <alignment horizontal="center" vertical="center"/>
    </xf>
    <xf numFmtId="0" fontId="1" fillId="4" borderId="29" xfId="0" applyFont="1" applyFill="1" applyBorder="1" applyAlignment="1">
      <alignment horizontal="center" vertical="center" wrapText="1"/>
    </xf>
    <xf numFmtId="0" fontId="1" fillId="4" borderId="30" xfId="0" applyFont="1" applyFill="1" applyBorder="1" applyAlignment="1">
      <alignment horizontal="center" vertical="center" wrapText="1"/>
    </xf>
    <xf numFmtId="167" fontId="1" fillId="4" borderId="30" xfId="0" applyNumberFormat="1" applyFont="1" applyFill="1" applyBorder="1" applyAlignment="1">
      <alignment horizontal="center" vertical="center" wrapText="1"/>
    </xf>
    <xf numFmtId="0" fontId="1" fillId="4" borderId="9" xfId="0" applyFont="1" applyFill="1" applyBorder="1" applyAlignment="1">
      <alignment horizontal="center" vertical="center" wrapText="1"/>
    </xf>
    <xf numFmtId="167" fontId="2" fillId="3" borderId="4" xfId="0" applyNumberFormat="1" applyFont="1" applyFill="1" applyBorder="1" applyAlignment="1">
      <alignment horizontal="center" vertical="center"/>
    </xf>
    <xf numFmtId="0" fontId="3" fillId="0" borderId="17" xfId="0" applyFont="1" applyBorder="1" applyAlignment="1">
      <alignment horizontal="justify" vertical="center" wrapText="1"/>
    </xf>
    <xf numFmtId="0" fontId="3" fillId="0" borderId="17" xfId="0" applyFont="1" applyBorder="1" applyAlignment="1">
      <alignment horizontal="center" vertical="center"/>
    </xf>
    <xf numFmtId="167" fontId="2" fillId="3" borderId="3" xfId="0" applyNumberFormat="1" applyFont="1" applyFill="1" applyBorder="1" applyAlignment="1">
      <alignment horizontal="center" vertical="center"/>
    </xf>
    <xf numFmtId="168" fontId="3" fillId="0" borderId="33" xfId="0" applyNumberFormat="1" applyFont="1" applyBorder="1" applyAlignment="1">
      <alignment horizontal="center" vertical="center"/>
    </xf>
    <xf numFmtId="0" fontId="3" fillId="0" borderId="17" xfId="0" applyFont="1" applyBorder="1" applyAlignment="1">
      <alignment vertical="center"/>
    </xf>
    <xf numFmtId="167" fontId="3" fillId="0" borderId="3" xfId="0" applyNumberFormat="1" applyFont="1" applyBorder="1" applyAlignment="1">
      <alignment horizontal="center" vertical="center"/>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167" fontId="1" fillId="4" borderId="20" xfId="0" applyNumberFormat="1" applyFont="1" applyFill="1" applyBorder="1" applyAlignment="1">
      <alignment horizontal="center" vertical="center" wrapText="1"/>
    </xf>
    <xf numFmtId="0" fontId="1" fillId="4" borderId="21" xfId="0" applyFont="1" applyFill="1" applyBorder="1" applyAlignment="1">
      <alignment horizontal="center" vertical="center" wrapText="1"/>
    </xf>
    <xf numFmtId="0" fontId="3" fillId="0" borderId="6" xfId="0" applyFont="1" applyBorder="1" applyAlignment="1">
      <alignment vertical="center"/>
    </xf>
    <xf numFmtId="167" fontId="3" fillId="0" borderId="35" xfId="0" applyNumberFormat="1" applyFont="1" applyBorder="1" applyAlignment="1">
      <alignment horizontal="center" vertical="center"/>
    </xf>
    <xf numFmtId="166" fontId="1" fillId="4" borderId="18" xfId="0" applyNumberFormat="1" applyFont="1" applyFill="1" applyBorder="1" applyAlignment="1">
      <alignment horizontal="center" vertical="center"/>
    </xf>
    <xf numFmtId="167" fontId="3" fillId="0" borderId="36" xfId="0" applyNumberFormat="1" applyFont="1" applyBorder="1" applyAlignment="1">
      <alignment horizontal="center" vertical="center"/>
    </xf>
    <xf numFmtId="0" fontId="3" fillId="0" borderId="17" xfId="0" applyFont="1" applyBorder="1" applyAlignment="1">
      <alignment horizontal="justify"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167" fontId="1" fillId="2" borderId="30" xfId="0" applyNumberFormat="1" applyFont="1" applyFill="1" applyBorder="1" applyAlignment="1">
      <alignment horizontal="center" vertical="center" wrapText="1"/>
    </xf>
    <xf numFmtId="0" fontId="1" fillId="2" borderId="9" xfId="0" applyFont="1" applyFill="1" applyBorder="1" applyAlignment="1">
      <alignment horizontal="center" vertical="center" wrapText="1"/>
    </xf>
    <xf numFmtId="167" fontId="3" fillId="0" borderId="33" xfId="0" applyNumberFormat="1" applyFont="1" applyBorder="1" applyAlignment="1">
      <alignment horizontal="center" vertical="center"/>
    </xf>
    <xf numFmtId="0" fontId="1" fillId="0" borderId="43" xfId="0" applyFont="1" applyBorder="1" applyAlignment="1">
      <alignment horizontal="center" vertical="center"/>
    </xf>
    <xf numFmtId="0" fontId="1" fillId="0" borderId="44" xfId="0" applyFont="1" applyBorder="1" applyAlignment="1">
      <alignment horizontal="center" vertical="center"/>
    </xf>
    <xf numFmtId="0" fontId="3" fillId="0" borderId="17" xfId="0" applyFont="1" applyBorder="1" applyAlignment="1">
      <alignment vertical="center" wrapText="1"/>
    </xf>
    <xf numFmtId="0" fontId="5" fillId="0" borderId="17" xfId="0" applyFont="1" applyBorder="1" applyAlignment="1">
      <alignment vertical="center"/>
    </xf>
    <xf numFmtId="0" fontId="5" fillId="0" borderId="17" xfId="0" applyFont="1" applyBorder="1" applyAlignment="1">
      <alignment horizontal="center" vertical="center"/>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167" fontId="1" fillId="2" borderId="20" xfId="0" applyNumberFormat="1" applyFont="1" applyFill="1" applyBorder="1" applyAlignment="1">
      <alignment horizontal="center" vertical="center" wrapText="1"/>
    </xf>
    <xf numFmtId="0" fontId="1" fillId="2" borderId="21" xfId="0" applyFont="1" applyFill="1" applyBorder="1" applyAlignment="1">
      <alignment horizontal="center" vertical="center" wrapText="1"/>
    </xf>
    <xf numFmtId="166" fontId="1" fillId="2" borderId="18" xfId="0" applyNumberFormat="1" applyFont="1" applyFill="1" applyBorder="1" applyAlignment="1">
      <alignment horizontal="center" vertical="center"/>
    </xf>
    <xf numFmtId="0" fontId="1" fillId="0" borderId="1" xfId="0"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vertical="center"/>
    </xf>
    <xf numFmtId="0" fontId="5" fillId="0" borderId="4" xfId="0" applyFont="1" applyBorder="1" applyAlignment="1">
      <alignment vertical="center"/>
    </xf>
    <xf numFmtId="0" fontId="5" fillId="0" borderId="6" xfId="0" applyFont="1" applyBorder="1" applyAlignment="1">
      <alignment vertical="center"/>
    </xf>
    <xf numFmtId="0" fontId="3" fillId="0" borderId="43" xfId="0" applyFont="1" applyBorder="1" applyAlignment="1">
      <alignment wrapText="1"/>
    </xf>
    <xf numFmtId="0" fontId="3" fillId="0" borderId="0" xfId="0" applyFont="1" applyAlignment="1">
      <alignment horizontal="center" vertical="center" wrapText="1"/>
    </xf>
    <xf numFmtId="167" fontId="3" fillId="0" borderId="0" xfId="0" applyNumberFormat="1" applyFont="1" applyAlignment="1">
      <alignment horizontal="center" vertical="center" wrapText="1"/>
    </xf>
    <xf numFmtId="0" fontId="3" fillId="0" borderId="44" xfId="0" applyFont="1" applyBorder="1" applyAlignment="1">
      <alignment horizontal="center" vertical="center" wrapText="1"/>
    </xf>
    <xf numFmtId="0" fontId="3" fillId="0" borderId="0" xfId="0" applyFont="1" applyAlignment="1">
      <alignment wrapText="1"/>
    </xf>
    <xf numFmtId="0" fontId="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167" fontId="3" fillId="0" borderId="0" xfId="0" applyNumberFormat="1"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horizontal="center" vertical="center" wrapText="1"/>
    </xf>
    <xf numFmtId="166" fontId="3" fillId="0" borderId="0" xfId="0" applyNumberFormat="1" applyFont="1" applyAlignment="1">
      <alignment wrapText="1"/>
    </xf>
    <xf numFmtId="168" fontId="3" fillId="0" borderId="0" xfId="0" applyNumberFormat="1" applyFont="1" applyAlignment="1">
      <alignment horizontal="center"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5" fillId="0" borderId="0" xfId="0" applyFont="1" applyAlignment="1">
      <alignment horizontal="right" vertical="center" wrapText="1"/>
    </xf>
    <xf numFmtId="0" fontId="4" fillId="0" borderId="0" xfId="0" applyFont="1"/>
    <xf numFmtId="0" fontId="2" fillId="0" borderId="0" xfId="0" applyFont="1" applyAlignment="1">
      <alignment horizontal="center" vertical="center"/>
    </xf>
    <xf numFmtId="167" fontId="2" fillId="0" borderId="0" xfId="0" applyNumberFormat="1" applyFont="1" applyAlignment="1">
      <alignment horizontal="center" vertical="center"/>
    </xf>
    <xf numFmtId="165" fontId="2" fillId="0" borderId="0" xfId="0" applyNumberFormat="1" applyFont="1" applyAlignment="1">
      <alignment horizontal="center" vertical="center"/>
    </xf>
    <xf numFmtId="0" fontId="7" fillId="0" borderId="0" xfId="0" applyFont="1" applyAlignment="1">
      <alignment vertical="center"/>
    </xf>
    <xf numFmtId="0" fontId="1" fillId="0" borderId="1" xfId="0" applyFont="1" applyBorder="1" applyAlignment="1">
      <alignment horizontal="center" vertical="center" wrapText="1"/>
    </xf>
    <xf numFmtId="167" fontId="1"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67" fontId="3" fillId="0" borderId="1" xfId="0" applyNumberFormat="1" applyFont="1" applyBorder="1" applyAlignment="1">
      <alignment horizontal="center" vertical="center" wrapText="1"/>
    </xf>
    <xf numFmtId="168" fontId="3" fillId="0" borderId="1" xfId="0" applyNumberFormat="1" applyFont="1" applyBorder="1" applyAlignment="1">
      <alignment horizontal="center" vertical="center" wrapText="1"/>
    </xf>
    <xf numFmtId="167" fontId="2" fillId="0" borderId="1"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168" fontId="2" fillId="0" borderId="1" xfId="0" applyNumberFormat="1" applyFont="1" applyBorder="1" applyAlignment="1">
      <alignment horizontal="center" vertical="center" wrapText="1"/>
    </xf>
    <xf numFmtId="168" fontId="1" fillId="0" borderId="1" xfId="0" applyNumberFormat="1" applyFont="1" applyBorder="1" applyAlignment="1">
      <alignment vertical="center" wrapText="1"/>
    </xf>
    <xf numFmtId="168" fontId="1" fillId="0" borderId="1" xfId="0" applyNumberFormat="1" applyFont="1" applyBorder="1" applyAlignment="1">
      <alignment horizontal="center" vertical="center" wrapText="1"/>
    </xf>
    <xf numFmtId="168" fontId="5" fillId="0" borderId="1" xfId="0" applyNumberFormat="1" applyFont="1" applyBorder="1" applyAlignment="1">
      <alignment horizontal="center" vertical="center" wrapText="1"/>
    </xf>
    <xf numFmtId="0" fontId="1" fillId="0" borderId="4" xfId="0" applyFont="1" applyBorder="1" applyAlignment="1">
      <alignment vertical="center"/>
    </xf>
    <xf numFmtId="0" fontId="1" fillId="0" borderId="5" xfId="0" applyFont="1" applyBorder="1" applyAlignment="1">
      <alignment vertical="center" wrapText="1"/>
    </xf>
    <xf numFmtId="0" fontId="1" fillId="0" borderId="50" xfId="0" applyFont="1" applyBorder="1" applyAlignment="1">
      <alignment vertical="center" wrapText="1"/>
    </xf>
    <xf numFmtId="0" fontId="1" fillId="0" borderId="3" xfId="0" applyFont="1" applyBorder="1" applyAlignment="1">
      <alignment vertical="center"/>
    </xf>
    <xf numFmtId="0" fontId="1" fillId="0" borderId="51" xfId="0" applyFont="1" applyBorder="1" applyAlignment="1">
      <alignmen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167" fontId="1" fillId="0" borderId="0" xfId="0" applyNumberFormat="1" applyFont="1" applyAlignment="1">
      <alignment horizontal="center" vertical="center" wrapText="1"/>
    </xf>
    <xf numFmtId="166" fontId="1" fillId="0" borderId="0" xfId="0" applyNumberFormat="1" applyFont="1" applyAlignment="1">
      <alignment horizontal="center" vertical="center" wrapText="1"/>
    </xf>
    <xf numFmtId="168" fontId="5" fillId="0" borderId="6" xfId="0" applyNumberFormat="1" applyFont="1" applyBorder="1" applyAlignment="1">
      <alignment horizontal="center" vertical="center" wrapText="1"/>
    </xf>
    <xf numFmtId="0" fontId="1" fillId="0" borderId="0" xfId="0" applyFont="1" applyAlignment="1">
      <alignment vertical="center" wrapText="1"/>
    </xf>
    <xf numFmtId="168" fontId="5" fillId="0" borderId="1" xfId="0" applyNumberFormat="1" applyFont="1" applyBorder="1" applyAlignment="1">
      <alignment vertical="center" wrapText="1"/>
    </xf>
    <xf numFmtId="0" fontId="5" fillId="0" borderId="53" xfId="0" applyFont="1" applyBorder="1"/>
    <xf numFmtId="0" fontId="5" fillId="0" borderId="54" xfId="0" applyFont="1" applyBorder="1" applyAlignment="1">
      <alignment wrapText="1"/>
    </xf>
    <xf numFmtId="0" fontId="5" fillId="0" borderId="55" xfId="0" applyFont="1" applyBorder="1" applyAlignment="1">
      <alignment wrapText="1"/>
    </xf>
    <xf numFmtId="0" fontId="1" fillId="0" borderId="43" xfId="0" applyFont="1" applyBorder="1" applyAlignment="1">
      <alignment vertical="center"/>
    </xf>
    <xf numFmtId="0" fontId="1" fillId="0" borderId="44" xfId="0" applyFont="1" applyBorder="1" applyAlignment="1">
      <alignment vertical="center" wrapText="1"/>
    </xf>
    <xf numFmtId="168" fontId="5" fillId="0" borderId="6" xfId="0" applyNumberFormat="1" applyFont="1" applyBorder="1" applyAlignment="1">
      <alignment vertical="center" wrapText="1"/>
    </xf>
    <xf numFmtId="0" fontId="1" fillId="0" borderId="17" xfId="0" applyFont="1" applyBorder="1" applyAlignment="1">
      <alignment vertical="center"/>
    </xf>
    <xf numFmtId="0" fontId="1" fillId="0" borderId="17" xfId="0" applyFont="1" applyBorder="1" applyAlignment="1">
      <alignment vertical="center" wrapText="1"/>
    </xf>
    <xf numFmtId="0" fontId="5" fillId="0" borderId="4"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center" vertical="center" wrapText="1"/>
    </xf>
    <xf numFmtId="167" fontId="3" fillId="0" borderId="5" xfId="0" applyNumberFormat="1" applyFont="1" applyBorder="1" applyAlignment="1">
      <alignment horizontal="center" vertical="center" wrapText="1"/>
    </xf>
    <xf numFmtId="0" fontId="3" fillId="0" borderId="50" xfId="0" applyFont="1" applyBorder="1" applyAlignment="1">
      <alignment horizontal="center" vertical="center" wrapText="1"/>
    </xf>
    <xf numFmtId="0" fontId="8" fillId="0" borderId="4" xfId="0" applyFont="1" applyBorder="1" applyAlignment="1">
      <alignment vertical="center"/>
    </xf>
    <xf numFmtId="0" fontId="1" fillId="0" borderId="5" xfId="0" applyFont="1" applyBorder="1" applyAlignment="1">
      <alignment vertical="center"/>
    </xf>
    <xf numFmtId="0" fontId="1" fillId="0" borderId="50" xfId="0" applyFont="1" applyBorder="1" applyAlignment="1">
      <alignment vertical="center"/>
    </xf>
    <xf numFmtId="0" fontId="1" fillId="0" borderId="3" xfId="0" applyFont="1" applyBorder="1" applyAlignment="1">
      <alignment horizontal="center" vertical="center" wrapText="1"/>
    </xf>
    <xf numFmtId="0" fontId="1" fillId="0" borderId="51" xfId="0" applyFont="1" applyBorder="1" applyAlignment="1">
      <alignment horizontal="center" vertical="center" wrapText="1"/>
    </xf>
    <xf numFmtId="167" fontId="1" fillId="0" borderId="51" xfId="0" applyNumberFormat="1" applyFont="1" applyBorder="1" applyAlignment="1">
      <alignment horizontal="center" vertical="center" wrapText="1"/>
    </xf>
    <xf numFmtId="0" fontId="1" fillId="0" borderId="52" xfId="0" applyFont="1" applyBorder="1" applyAlignment="1">
      <alignment horizontal="center" vertical="center" wrapText="1"/>
    </xf>
    <xf numFmtId="0" fontId="10" fillId="0" borderId="0" xfId="0" applyFont="1" applyAlignment="1">
      <alignment wrapText="1"/>
    </xf>
    <xf numFmtId="0" fontId="9" fillId="0" borderId="4" xfId="0" applyFont="1" applyBorder="1" applyAlignment="1">
      <alignment vertical="center"/>
    </xf>
    <xf numFmtId="0" fontId="9" fillId="0" borderId="5" xfId="0" applyFont="1" applyBorder="1" applyAlignment="1">
      <alignment vertical="center" wrapText="1"/>
    </xf>
    <xf numFmtId="0" fontId="9" fillId="0" borderId="50" xfId="0" applyFont="1" applyBorder="1" applyAlignment="1">
      <alignment vertical="center" wrapText="1"/>
    </xf>
    <xf numFmtId="0" fontId="1" fillId="0" borderId="46" xfId="0" applyFont="1" applyBorder="1" applyAlignment="1">
      <alignment horizontal="center" vertical="center" wrapText="1"/>
    </xf>
    <xf numFmtId="0" fontId="3" fillId="0" borderId="56" xfId="0" applyFont="1" applyBorder="1" applyAlignment="1">
      <alignment vertical="center" wrapText="1"/>
    </xf>
    <xf numFmtId="0" fontId="3" fillId="0" borderId="37" xfId="0" applyFont="1" applyBorder="1" applyAlignment="1">
      <alignment vertical="center" wrapText="1"/>
    </xf>
    <xf numFmtId="0" fontId="3" fillId="0" borderId="43" xfId="0" applyFont="1" applyBorder="1" applyAlignment="1">
      <alignment vertical="center" wrapText="1"/>
    </xf>
    <xf numFmtId="169" fontId="2" fillId="0" borderId="1" xfId="0" applyNumberFormat="1" applyFont="1" applyBorder="1" applyAlignment="1">
      <alignment horizontal="right" vertical="center" wrapText="1"/>
    </xf>
    <xf numFmtId="168" fontId="2" fillId="0" borderId="1" xfId="0" applyNumberFormat="1" applyFont="1" applyBorder="1" applyAlignment="1">
      <alignment horizontal="right" vertical="center" wrapText="1"/>
    </xf>
    <xf numFmtId="0" fontId="11" fillId="0" borderId="12" xfId="0" applyFont="1" applyBorder="1" applyAlignment="1">
      <alignment vertical="center"/>
    </xf>
    <xf numFmtId="170" fontId="3" fillId="0" borderId="0" xfId="1" applyNumberFormat="1" applyFont="1" applyFill="1" applyAlignment="1">
      <alignment wrapText="1"/>
    </xf>
    <xf numFmtId="170" fontId="3" fillId="0" borderId="0" xfId="1" applyNumberFormat="1" applyFont="1" applyFill="1" applyAlignment="1">
      <alignment horizontal="center" vertical="center" wrapText="1"/>
    </xf>
    <xf numFmtId="170" fontId="5" fillId="0" borderId="0" xfId="1" applyNumberFormat="1" applyFont="1" applyFill="1" applyAlignment="1">
      <alignment vertical="center" wrapText="1"/>
    </xf>
    <xf numFmtId="170" fontId="3" fillId="0" borderId="0" xfId="1" applyNumberFormat="1" applyFont="1" applyFill="1" applyAlignment="1">
      <alignment vertical="center" wrapText="1"/>
    </xf>
    <xf numFmtId="170" fontId="5" fillId="0" borderId="0" xfId="1" applyNumberFormat="1" applyFont="1" applyFill="1" applyAlignment="1">
      <alignment horizontal="right" vertical="center" wrapText="1"/>
    </xf>
    <xf numFmtId="170" fontId="5" fillId="0" borderId="0" xfId="1" applyNumberFormat="1" applyFont="1" applyFill="1" applyBorder="1" applyAlignment="1">
      <alignment horizontal="center" vertical="center" wrapText="1"/>
    </xf>
    <xf numFmtId="170" fontId="3" fillId="0" borderId="0" xfId="1" applyNumberFormat="1" applyFont="1" applyFill="1" applyBorder="1" applyAlignment="1">
      <alignment wrapText="1"/>
    </xf>
    <xf numFmtId="170" fontId="3" fillId="0" borderId="0" xfId="1" applyNumberFormat="1" applyFont="1" applyFill="1" applyBorder="1" applyAlignment="1">
      <alignment horizontal="center" vertical="center" wrapText="1"/>
    </xf>
    <xf numFmtId="170" fontId="3" fillId="0" borderId="0" xfId="1" applyNumberFormat="1" applyFont="1" applyFill="1" applyBorder="1" applyAlignment="1">
      <alignment vertical="center" wrapText="1"/>
    </xf>
    <xf numFmtId="9" fontId="3" fillId="0" borderId="0" xfId="2" applyFont="1" applyFill="1" applyBorder="1" applyAlignment="1">
      <alignment horizontal="center" vertical="center" wrapText="1"/>
    </xf>
    <xf numFmtId="0" fontId="3" fillId="0" borderId="4" xfId="0" applyFont="1" applyBorder="1" applyAlignment="1">
      <alignment vertical="center"/>
    </xf>
    <xf numFmtId="0" fontId="3" fillId="0" borderId="50" xfId="0" applyFont="1" applyBorder="1" applyAlignment="1">
      <alignment vertical="center" wrapText="1"/>
    </xf>
    <xf numFmtId="0" fontId="5" fillId="0" borderId="50" xfId="0" applyFont="1" applyBorder="1" applyAlignment="1">
      <alignment vertical="center" wrapText="1"/>
    </xf>
    <xf numFmtId="0" fontId="5" fillId="0" borderId="4" xfId="0" applyFont="1" applyBorder="1"/>
    <xf numFmtId="0" fontId="5" fillId="0" borderId="5" xfId="0" applyFont="1" applyBorder="1"/>
    <xf numFmtId="0" fontId="5" fillId="0" borderId="50" xfId="0" applyFont="1" applyBorder="1"/>
    <xf numFmtId="170" fontId="3" fillId="0" borderId="1" xfId="1" applyNumberFormat="1" applyFont="1" applyFill="1" applyBorder="1" applyAlignment="1">
      <alignment horizontal="center" vertical="center" wrapText="1"/>
    </xf>
    <xf numFmtId="170" fontId="5" fillId="0" borderId="1" xfId="1" applyNumberFormat="1" applyFont="1" applyFill="1" applyBorder="1" applyAlignment="1">
      <alignment horizontal="center" vertical="center" wrapText="1"/>
    </xf>
    <xf numFmtId="0" fontId="14" fillId="0" borderId="57" xfId="0" applyFont="1" applyBorder="1" applyAlignment="1">
      <alignment horizontal="center" vertical="center" wrapText="1"/>
    </xf>
    <xf numFmtId="0" fontId="12" fillId="0" borderId="0" xfId="0" applyFont="1" applyAlignment="1">
      <alignment wrapText="1"/>
    </xf>
    <xf numFmtId="0" fontId="14" fillId="0" borderId="58" xfId="0" applyFont="1" applyBorder="1" applyAlignment="1">
      <alignment horizontal="center" vertical="center" wrapText="1"/>
    </xf>
    <xf numFmtId="0" fontId="12" fillId="0" borderId="0" xfId="0" applyFont="1" applyAlignment="1">
      <alignment vertical="center"/>
    </xf>
    <xf numFmtId="0" fontId="12" fillId="8" borderId="60" xfId="0" applyFont="1" applyFill="1" applyBorder="1"/>
    <xf numFmtId="0" fontId="14" fillId="8" borderId="60" xfId="0" applyFont="1" applyFill="1" applyBorder="1"/>
    <xf numFmtId="0" fontId="1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17" xfId="0" applyFont="1" applyBorder="1" applyAlignment="1">
      <alignment vertical="center" wrapText="1"/>
    </xf>
    <xf numFmtId="0" fontId="12" fillId="0" borderId="0" xfId="0" applyFont="1" applyAlignment="1">
      <alignment vertical="center" wrapText="1"/>
    </xf>
    <xf numFmtId="0" fontId="12" fillId="0" borderId="57" xfId="0" applyFont="1" applyBorder="1" applyAlignment="1">
      <alignment horizontal="center" vertical="center" wrapText="1"/>
    </xf>
    <xf numFmtId="0" fontId="12" fillId="0" borderId="1" xfId="0" applyFont="1" applyBorder="1" applyAlignment="1">
      <alignment vertical="center" wrapText="1"/>
    </xf>
    <xf numFmtId="0" fontId="14" fillId="0" borderId="62" xfId="0" applyFont="1" applyBorder="1" applyAlignment="1">
      <alignment horizontal="center" vertical="center" wrapText="1"/>
    </xf>
    <xf numFmtId="0" fontId="12" fillId="0" borderId="62" xfId="0" applyFont="1" applyBorder="1" applyAlignment="1">
      <alignment horizontal="left" vertical="top" wrapText="1"/>
    </xf>
    <xf numFmtId="0" fontId="12" fillId="0" borderId="62" xfId="0" applyFont="1" applyBorder="1" applyAlignment="1">
      <alignment vertical="center" wrapText="1"/>
    </xf>
    <xf numFmtId="0" fontId="12" fillId="0" borderId="62" xfId="0" applyFont="1" applyBorder="1" applyAlignment="1">
      <alignment horizontal="center" vertical="center" wrapText="1"/>
    </xf>
    <xf numFmtId="0" fontId="16" fillId="0" borderId="57" xfId="0" applyFont="1" applyBorder="1" applyAlignment="1">
      <alignment horizontal="left" vertical="top" wrapText="1"/>
    </xf>
    <xf numFmtId="0" fontId="16" fillId="0" borderId="57" xfId="0" applyFont="1" applyBorder="1" applyAlignment="1">
      <alignment vertical="center" wrapText="1"/>
    </xf>
    <xf numFmtId="0" fontId="16" fillId="0" borderId="57" xfId="0" applyFont="1" applyBorder="1" applyAlignment="1">
      <alignment horizontal="center" vertical="center" wrapText="1"/>
    </xf>
    <xf numFmtId="0" fontId="12" fillId="7" borderId="0" xfId="0" applyFont="1" applyFill="1" applyAlignment="1">
      <alignment horizontal="center" vertical="center" wrapText="1"/>
    </xf>
    <xf numFmtId="0" fontId="13" fillId="0" borderId="58" xfId="0" applyFont="1" applyBorder="1" applyAlignment="1">
      <alignment horizontal="center" vertical="center" wrapText="1"/>
    </xf>
    <xf numFmtId="0" fontId="12" fillId="0" borderId="50" xfId="0" applyFont="1" applyBorder="1" applyAlignment="1">
      <alignment horizontal="left" vertical="top" wrapText="1"/>
    </xf>
    <xf numFmtId="0" fontId="12" fillId="0" borderId="1" xfId="0" applyFont="1" applyBorder="1" applyAlignment="1">
      <alignment horizontal="center" vertical="center" wrapText="1"/>
    </xf>
    <xf numFmtId="0" fontId="16" fillId="0" borderId="58" xfId="0" applyFont="1" applyBorder="1" applyAlignment="1">
      <alignment horizontal="left" vertical="top" wrapText="1"/>
    </xf>
    <xf numFmtId="0" fontId="16" fillId="0" borderId="64" xfId="0" applyFont="1" applyBorder="1" applyAlignment="1">
      <alignment horizontal="center" vertical="center" wrapText="1"/>
    </xf>
    <xf numFmtId="0" fontId="16" fillId="0" borderId="65" xfId="0" applyFont="1" applyBorder="1" applyAlignment="1">
      <alignment horizontal="center" vertical="center" wrapText="1"/>
    </xf>
    <xf numFmtId="0" fontId="16" fillId="0" borderId="60" xfId="0" applyFont="1" applyBorder="1" applyAlignment="1">
      <alignment horizontal="center" vertical="center" wrapText="1"/>
    </xf>
    <xf numFmtId="0" fontId="12" fillId="0" borderId="17" xfId="0" applyFont="1" applyBorder="1" applyAlignment="1">
      <alignment horizontal="center" vertical="center" wrapText="1"/>
    </xf>
    <xf numFmtId="0" fontId="16" fillId="0" borderId="50" xfId="0" applyFont="1" applyBorder="1" applyAlignment="1">
      <alignment horizontal="left" vertical="top" wrapText="1"/>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16" fillId="9" borderId="50" xfId="0" applyFont="1" applyFill="1" applyBorder="1" applyAlignment="1">
      <alignment horizontal="left" vertical="top" wrapText="1"/>
    </xf>
    <xf numFmtId="0" fontId="16" fillId="0" borderId="1" xfId="0" applyFont="1" applyBorder="1" applyAlignment="1">
      <alignment horizontal="left" vertical="top" wrapText="1"/>
    </xf>
    <xf numFmtId="0" fontId="16" fillId="0" borderId="6" xfId="0" applyFont="1" applyBorder="1" applyAlignment="1">
      <alignment vertical="center" wrapText="1"/>
    </xf>
    <xf numFmtId="0" fontId="16" fillId="0" borderId="6" xfId="0" applyFont="1" applyBorder="1" applyAlignment="1">
      <alignment horizontal="center" vertical="center" wrapText="1"/>
    </xf>
    <xf numFmtId="0" fontId="16" fillId="0" borderId="59" xfId="0" applyFont="1" applyBorder="1" applyAlignment="1">
      <alignment horizontal="center" vertical="center" wrapText="1"/>
    </xf>
    <xf numFmtId="0" fontId="12" fillId="0" borderId="0" xfId="0" applyFont="1" applyAlignment="1">
      <alignment horizontal="left" vertical="top" wrapText="1"/>
    </xf>
    <xf numFmtId="0" fontId="12" fillId="0" borderId="0" xfId="0" applyFont="1" applyAlignment="1">
      <alignment horizontal="center" vertical="center" wrapText="1"/>
    </xf>
    <xf numFmtId="168" fontId="12" fillId="0" borderId="0" xfId="0" applyNumberFormat="1" applyFont="1" applyAlignment="1">
      <alignment vertical="center" wrapText="1"/>
    </xf>
    <xf numFmtId="0" fontId="12" fillId="0" borderId="4" xfId="0" applyFont="1" applyBorder="1" applyAlignment="1">
      <alignment horizontal="center" wrapText="1"/>
    </xf>
    <xf numFmtId="0" fontId="16" fillId="0" borderId="4" xfId="0" applyFont="1" applyBorder="1" applyAlignment="1">
      <alignment horizontal="center" vertical="center" wrapText="1"/>
    </xf>
    <xf numFmtId="0" fontId="14" fillId="8" borderId="63" xfId="0" applyFont="1" applyFill="1" applyBorder="1"/>
    <xf numFmtId="0" fontId="14" fillId="0" borderId="69" xfId="0" applyFont="1" applyBorder="1" applyAlignment="1">
      <alignment horizontal="center" vertical="center" wrapText="1"/>
    </xf>
    <xf numFmtId="0" fontId="16" fillId="0" borderId="68" xfId="0" applyFont="1" applyBorder="1" applyAlignment="1">
      <alignment horizontal="left" vertical="top" wrapText="1"/>
    </xf>
    <xf numFmtId="0" fontId="12" fillId="0" borderId="67" xfId="0" applyFont="1" applyBorder="1" applyAlignment="1">
      <alignment horizontal="center" vertical="center" wrapText="1"/>
    </xf>
    <xf numFmtId="0" fontId="12" fillId="0" borderId="3" xfId="0" applyFont="1" applyBorder="1" applyAlignment="1">
      <alignment horizontal="center" vertical="center" wrapText="1"/>
    </xf>
    <xf numFmtId="0" fontId="16" fillId="0" borderId="35" xfId="0" applyFont="1" applyBorder="1" applyAlignment="1">
      <alignment horizontal="center" vertical="center" wrapText="1"/>
    </xf>
    <xf numFmtId="0" fontId="14" fillId="8" borderId="71" xfId="0" applyFont="1" applyFill="1" applyBorder="1"/>
    <xf numFmtId="0" fontId="12" fillId="0" borderId="70" xfId="0" applyFont="1" applyBorder="1" applyAlignment="1">
      <alignment horizontal="center" vertical="center" wrapText="1"/>
    </xf>
    <xf numFmtId="0" fontId="12" fillId="0" borderId="6" xfId="0" applyFont="1" applyBorder="1" applyAlignment="1">
      <alignment vertical="center" wrapText="1"/>
    </xf>
    <xf numFmtId="0" fontId="16" fillId="0" borderId="73" xfId="0" applyFont="1" applyBorder="1" applyAlignment="1">
      <alignment horizontal="center" vertical="center" wrapText="1"/>
    </xf>
    <xf numFmtId="0" fontId="16" fillId="0" borderId="61" xfId="0" applyFont="1" applyBorder="1" applyAlignment="1">
      <alignment vertical="center" wrapText="1"/>
    </xf>
    <xf numFmtId="0" fontId="16" fillId="0" borderId="61" xfId="0" applyFont="1" applyBorder="1" applyAlignment="1">
      <alignment horizontal="center" vertical="center" wrapText="1"/>
    </xf>
    <xf numFmtId="0" fontId="14" fillId="0" borderId="73" xfId="0" applyFont="1" applyBorder="1" applyAlignment="1">
      <alignment horizontal="center" vertical="center" wrapText="1"/>
    </xf>
    <xf numFmtId="0" fontId="13" fillId="0" borderId="64" xfId="0" applyFont="1" applyBorder="1" applyAlignment="1">
      <alignment horizontal="center" vertical="center" wrapText="1"/>
    </xf>
    <xf numFmtId="0" fontId="12" fillId="0" borderId="52" xfId="0" applyFont="1" applyBorder="1" applyAlignment="1">
      <alignment horizontal="left" vertical="top" wrapText="1"/>
    </xf>
    <xf numFmtId="0" fontId="16" fillId="0" borderId="62" xfId="0" applyFont="1" applyBorder="1" applyAlignment="1">
      <alignment horizontal="left" vertical="top" wrapText="1"/>
    </xf>
    <xf numFmtId="0" fontId="16" fillId="0" borderId="62" xfId="0" applyFont="1" applyBorder="1" applyAlignment="1">
      <alignment vertical="center" wrapText="1"/>
    </xf>
    <xf numFmtId="0" fontId="16" fillId="0" borderId="62" xfId="0" applyFont="1" applyBorder="1" applyAlignment="1">
      <alignment horizontal="center" vertical="center" wrapText="1"/>
    </xf>
    <xf numFmtId="0" fontId="16" fillId="0" borderId="67" xfId="0" applyFont="1" applyBorder="1" applyAlignment="1">
      <alignment horizontal="center" vertical="center" wrapText="1"/>
    </xf>
    <xf numFmtId="0" fontId="16" fillId="0" borderId="61" xfId="0" applyFont="1" applyBorder="1" applyAlignment="1">
      <alignment horizontal="left" vertical="top" wrapText="1"/>
    </xf>
    <xf numFmtId="0" fontId="12" fillId="0" borderId="66" xfId="0" applyFont="1" applyBorder="1" applyAlignment="1">
      <alignment vertical="center" wrapText="1"/>
    </xf>
    <xf numFmtId="0" fontId="14" fillId="8" borderId="77" xfId="0" applyFont="1" applyFill="1" applyBorder="1"/>
    <xf numFmtId="0" fontId="13" fillId="12" borderId="60" xfId="0" applyFont="1" applyFill="1" applyBorder="1" applyAlignment="1">
      <alignment vertical="center"/>
    </xf>
    <xf numFmtId="0" fontId="12" fillId="0" borderId="59" xfId="0" applyFont="1" applyBorder="1" applyAlignment="1">
      <alignment vertical="center" wrapText="1"/>
    </xf>
    <xf numFmtId="0" fontId="13" fillId="0" borderId="73" xfId="0" applyFont="1" applyBorder="1" applyAlignment="1">
      <alignment horizontal="center" vertical="center" wrapText="1"/>
    </xf>
    <xf numFmtId="0" fontId="14" fillId="8" borderId="76" xfId="0" applyFont="1" applyFill="1" applyBorder="1"/>
    <xf numFmtId="0" fontId="12" fillId="9" borderId="50" xfId="0" applyFont="1" applyFill="1" applyBorder="1" applyAlignment="1">
      <alignment horizontal="left" vertical="top" wrapText="1"/>
    </xf>
    <xf numFmtId="0" fontId="12" fillId="0" borderId="83" xfId="0" applyFont="1" applyBorder="1" applyAlignment="1">
      <alignment horizontal="center" vertical="center" wrapText="1"/>
    </xf>
    <xf numFmtId="0" fontId="12" fillId="8" borderId="77" xfId="0" applyFont="1" applyFill="1" applyBorder="1"/>
    <xf numFmtId="0" fontId="13" fillId="0" borderId="82" xfId="0" applyFont="1" applyBorder="1" applyAlignment="1">
      <alignment horizontal="center" vertical="center" wrapText="1"/>
    </xf>
    <xf numFmtId="0" fontId="14" fillId="0" borderId="82" xfId="0" applyFont="1" applyBorder="1" applyAlignment="1">
      <alignment horizontal="center" vertical="center" wrapText="1"/>
    </xf>
    <xf numFmtId="0" fontId="16" fillId="0" borderId="86" xfId="0" applyFont="1" applyBorder="1" applyAlignment="1">
      <alignment horizontal="left" vertical="top" wrapText="1"/>
    </xf>
    <xf numFmtId="0" fontId="12" fillId="0" borderId="83" xfId="0" applyFont="1" applyBorder="1" applyAlignment="1">
      <alignment vertical="center" wrapText="1"/>
    </xf>
    <xf numFmtId="0" fontId="12" fillId="0" borderId="87" xfId="0" applyFont="1" applyBorder="1" applyAlignment="1">
      <alignment horizontal="center" vertical="center" wrapText="1"/>
    </xf>
    <xf numFmtId="0" fontId="13" fillId="0" borderId="85" xfId="0" applyFont="1" applyBorder="1" applyAlignment="1">
      <alignment horizontal="center" vertical="center" wrapText="1"/>
    </xf>
    <xf numFmtId="0" fontId="14" fillId="0" borderId="84" xfId="0" applyFont="1" applyBorder="1" applyAlignment="1">
      <alignment horizontal="center" vertical="center" wrapText="1"/>
    </xf>
    <xf numFmtId="0" fontId="18" fillId="0" borderId="88" xfId="0" applyFont="1" applyBorder="1" applyAlignment="1">
      <alignment horizontal="center" vertical="center" wrapText="1"/>
    </xf>
    <xf numFmtId="0" fontId="16" fillId="0" borderId="84" xfId="0" applyFont="1" applyBorder="1" applyAlignment="1">
      <alignment vertical="center" wrapText="1"/>
    </xf>
    <xf numFmtId="0" fontId="12" fillId="0" borderId="84" xfId="0" applyFont="1" applyBorder="1" applyAlignment="1">
      <alignment horizontal="center" vertical="center" wrapText="1"/>
    </xf>
    <xf numFmtId="0" fontId="12" fillId="0" borderId="89" xfId="0" applyFont="1" applyBorder="1" applyAlignment="1">
      <alignment vertical="center" wrapText="1"/>
    </xf>
    <xf numFmtId="0" fontId="12" fillId="0" borderId="68" xfId="0" applyFont="1" applyBorder="1" applyAlignment="1">
      <alignment vertical="center" wrapText="1"/>
    </xf>
    <xf numFmtId="167" fontId="12" fillId="14" borderId="97" xfId="3" applyNumberFormat="1" applyFont="1" applyFill="1" applyBorder="1" applyAlignment="1">
      <alignment horizontal="center" vertical="center" wrapText="1"/>
    </xf>
    <xf numFmtId="0" fontId="13" fillId="12" borderId="99" xfId="0" applyFont="1" applyFill="1" applyBorder="1" applyAlignment="1">
      <alignment vertical="center"/>
    </xf>
    <xf numFmtId="0" fontId="14" fillId="8" borderId="100" xfId="0" applyFont="1" applyFill="1" applyBorder="1"/>
    <xf numFmtId="0" fontId="14" fillId="8" borderId="106" xfId="0" applyFont="1" applyFill="1" applyBorder="1"/>
    <xf numFmtId="167" fontId="13" fillId="15" borderId="100" xfId="0" applyNumberFormat="1" applyFont="1" applyFill="1" applyBorder="1" applyAlignment="1">
      <alignment vertical="center"/>
    </xf>
    <xf numFmtId="0" fontId="13" fillId="12" borderId="43" xfId="0" applyFont="1" applyFill="1" applyBorder="1" applyAlignment="1">
      <alignment vertical="center"/>
    </xf>
    <xf numFmtId="0" fontId="13" fillId="12" borderId="63" xfId="0" applyFont="1" applyFill="1" applyBorder="1" applyAlignment="1">
      <alignment vertical="center"/>
    </xf>
    <xf numFmtId="167" fontId="17" fillId="16" borderId="107" xfId="0" applyNumberFormat="1" applyFont="1" applyFill="1" applyBorder="1" applyAlignment="1">
      <alignment vertical="center" wrapText="1"/>
    </xf>
    <xf numFmtId="167" fontId="12" fillId="17" borderId="72" xfId="3" applyNumberFormat="1" applyFont="1" applyFill="1" applyBorder="1" applyAlignment="1">
      <alignment horizontal="center" vertical="center" wrapText="1"/>
    </xf>
    <xf numFmtId="167" fontId="12" fillId="17" borderId="66" xfId="3" applyNumberFormat="1" applyFont="1" applyFill="1" applyBorder="1" applyAlignment="1">
      <alignment horizontal="center" vertical="center" wrapText="1"/>
    </xf>
    <xf numFmtId="0" fontId="13" fillId="18" borderId="64" xfId="0" applyFont="1" applyFill="1" applyBorder="1" applyAlignment="1">
      <alignment horizontal="center" vertical="center" wrapText="1"/>
    </xf>
    <xf numFmtId="0" fontId="14" fillId="18" borderId="57" xfId="0" applyFont="1" applyFill="1" applyBorder="1" applyAlignment="1">
      <alignment horizontal="center" vertical="center" wrapText="1"/>
    </xf>
    <xf numFmtId="0" fontId="16" fillId="18" borderId="57" xfId="0" applyFont="1" applyFill="1" applyBorder="1" applyAlignment="1">
      <alignment horizontal="left" vertical="top" wrapText="1"/>
    </xf>
    <xf numFmtId="0" fontId="16" fillId="18" borderId="57" xfId="0" applyFont="1" applyFill="1" applyBorder="1" applyAlignment="1">
      <alignment vertical="center" wrapText="1"/>
    </xf>
    <xf numFmtId="0" fontId="16" fillId="18" borderId="57" xfId="0" applyFont="1" applyFill="1" applyBorder="1" applyAlignment="1">
      <alignment horizontal="center" vertical="center" wrapText="1"/>
    </xf>
    <xf numFmtId="0" fontId="16" fillId="18" borderId="59" xfId="0" applyFont="1" applyFill="1" applyBorder="1" applyAlignment="1">
      <alignment horizontal="center" vertical="center" wrapText="1"/>
    </xf>
    <xf numFmtId="167" fontId="12" fillId="18" borderId="72" xfId="3" applyNumberFormat="1" applyFont="1" applyFill="1" applyBorder="1" applyAlignment="1">
      <alignment horizontal="center" vertical="center" wrapText="1"/>
    </xf>
    <xf numFmtId="167" fontId="12" fillId="18" borderId="66" xfId="3" applyNumberFormat="1" applyFont="1" applyFill="1" applyBorder="1" applyAlignment="1">
      <alignment horizontal="center" vertical="center" wrapText="1"/>
    </xf>
    <xf numFmtId="167" fontId="12" fillId="18" borderId="97" xfId="3" applyNumberFormat="1" applyFont="1" applyFill="1" applyBorder="1" applyAlignment="1">
      <alignment horizontal="center" vertical="center" wrapText="1"/>
    </xf>
    <xf numFmtId="0" fontId="14" fillId="18" borderId="58" xfId="0" applyFont="1" applyFill="1" applyBorder="1" applyAlignment="1">
      <alignment horizontal="center" vertical="center" wrapText="1"/>
    </xf>
    <xf numFmtId="0" fontId="16" fillId="18" borderId="52" xfId="0" applyFont="1" applyFill="1" applyBorder="1" applyAlignment="1">
      <alignment vertical="center" wrapText="1"/>
    </xf>
    <xf numFmtId="0" fontId="12" fillId="18" borderId="17" xfId="0" applyFont="1" applyFill="1" applyBorder="1" applyAlignment="1">
      <alignment vertical="center" wrapText="1"/>
    </xf>
    <xf numFmtId="0" fontId="12" fillId="18" borderId="17" xfId="0" applyFont="1" applyFill="1" applyBorder="1" applyAlignment="1">
      <alignment horizontal="center" vertical="center" wrapText="1"/>
    </xf>
    <xf numFmtId="0" fontId="12" fillId="18" borderId="3" xfId="0" applyFont="1" applyFill="1" applyBorder="1" applyAlignment="1">
      <alignment horizontal="center" vertical="center" wrapText="1"/>
    </xf>
    <xf numFmtId="0" fontId="14" fillId="18" borderId="64" xfId="0" applyFont="1" applyFill="1" applyBorder="1" applyAlignment="1">
      <alignment horizontal="center" vertical="center" wrapText="1"/>
    </xf>
    <xf numFmtId="0" fontId="14" fillId="18" borderId="61" xfId="0" applyFont="1" applyFill="1" applyBorder="1" applyAlignment="1">
      <alignment horizontal="center" vertical="center" wrapText="1"/>
    </xf>
    <xf numFmtId="0" fontId="12" fillId="18" borderId="61" xfId="0" applyFont="1" applyFill="1" applyBorder="1" applyAlignment="1">
      <alignment vertical="center" wrapText="1"/>
    </xf>
    <xf numFmtId="0" fontId="12" fillId="18" borderId="61" xfId="0" applyFont="1" applyFill="1" applyBorder="1" applyAlignment="1">
      <alignment horizontal="center" vertical="center" wrapText="1"/>
    </xf>
    <xf numFmtId="0" fontId="12" fillId="18" borderId="66" xfId="0" applyFont="1" applyFill="1" applyBorder="1" applyAlignment="1">
      <alignment horizontal="center" vertical="center" wrapText="1"/>
    </xf>
    <xf numFmtId="168" fontId="20" fillId="18" borderId="111" xfId="0" applyNumberFormat="1" applyFont="1" applyFill="1" applyBorder="1" applyAlignment="1">
      <alignment horizontal="center" vertical="center" wrapText="1"/>
    </xf>
    <xf numFmtId="0" fontId="12" fillId="18" borderId="57" xfId="0" applyFont="1" applyFill="1" applyBorder="1" applyAlignment="1">
      <alignment vertical="center" wrapText="1"/>
    </xf>
    <xf numFmtId="0" fontId="12" fillId="18" borderId="57" xfId="0" applyFont="1" applyFill="1" applyBorder="1" applyAlignment="1">
      <alignment horizontal="center" vertical="center" wrapText="1"/>
    </xf>
    <xf numFmtId="0" fontId="12" fillId="18" borderId="59" xfId="0" applyFont="1" applyFill="1" applyBorder="1" applyAlignment="1">
      <alignment horizontal="center" vertical="center" wrapText="1"/>
    </xf>
    <xf numFmtId="168" fontId="20" fillId="18" borderId="112" xfId="0" applyNumberFormat="1" applyFont="1" applyFill="1" applyBorder="1" applyAlignment="1">
      <alignment horizontal="center" vertical="center" wrapText="1"/>
    </xf>
    <xf numFmtId="0" fontId="22" fillId="18" borderId="64" xfId="0" applyFont="1" applyFill="1" applyBorder="1" applyAlignment="1">
      <alignment horizontal="left" vertical="top" wrapText="1"/>
    </xf>
    <xf numFmtId="0" fontId="22" fillId="18" borderId="58" xfId="0" applyFont="1" applyFill="1" applyBorder="1" applyAlignment="1">
      <alignment horizontal="left" vertical="top" wrapText="1"/>
    </xf>
    <xf numFmtId="0" fontId="5" fillId="5" borderId="37" xfId="0" applyFont="1" applyFill="1" applyBorder="1" applyAlignment="1">
      <alignment horizontal="right" vertical="center"/>
    </xf>
    <xf numFmtId="0" fontId="5" fillId="5" borderId="5" xfId="0" applyFont="1" applyFill="1" applyBorder="1" applyAlignment="1">
      <alignment horizontal="right" vertical="center"/>
    </xf>
    <xf numFmtId="0" fontId="5" fillId="5" borderId="38" xfId="0" applyFont="1" applyFill="1" applyBorder="1" applyAlignment="1">
      <alignment horizontal="right" vertical="center"/>
    </xf>
    <xf numFmtId="0" fontId="5" fillId="5" borderId="15" xfId="0" applyFont="1" applyFill="1" applyBorder="1" applyAlignment="1">
      <alignment horizontal="right" vertical="center"/>
    </xf>
    <xf numFmtId="0" fontId="5" fillId="5" borderId="6" xfId="0" applyFont="1" applyFill="1" applyBorder="1" applyAlignment="1">
      <alignment horizontal="right" vertical="center"/>
    </xf>
    <xf numFmtId="0" fontId="5" fillId="5" borderId="35" xfId="0" applyFont="1" applyFill="1" applyBorder="1" applyAlignment="1">
      <alignment horizontal="right" vertical="center"/>
    </xf>
    <xf numFmtId="0" fontId="5" fillId="5" borderId="19" xfId="0" applyFont="1" applyFill="1" applyBorder="1" applyAlignment="1">
      <alignment horizontal="right" vertical="center"/>
    </xf>
    <xf numFmtId="0" fontId="5" fillId="5" borderId="20" xfId="0" applyFont="1" applyFill="1" applyBorder="1" applyAlignment="1">
      <alignment horizontal="right" vertical="center"/>
    </xf>
    <xf numFmtId="0" fontId="5" fillId="5" borderId="22" xfId="0" applyFont="1" applyFill="1" applyBorder="1" applyAlignment="1">
      <alignment horizontal="right" vertical="center"/>
    </xf>
    <xf numFmtId="0" fontId="5" fillId="0" borderId="12" xfId="0" applyFont="1" applyBorder="1" applyAlignment="1">
      <alignment horizontal="right" vertical="center"/>
    </xf>
    <xf numFmtId="0" fontId="5" fillId="0" borderId="13" xfId="0" applyFont="1" applyBorder="1" applyAlignment="1">
      <alignment horizontal="right" vertical="center"/>
    </xf>
    <xf numFmtId="0" fontId="5" fillId="0" borderId="14" xfId="0" applyFont="1" applyBorder="1" applyAlignment="1">
      <alignment horizontal="right" vertical="center"/>
    </xf>
    <xf numFmtId="0" fontId="5" fillId="0" borderId="7"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2" xfId="0" applyFont="1" applyBorder="1" applyAlignment="1">
      <alignment horizontal="right" vertical="center" wrapText="1"/>
    </xf>
    <xf numFmtId="0" fontId="5" fillId="0" borderId="13" xfId="0" applyFont="1" applyBorder="1" applyAlignment="1">
      <alignment horizontal="right" vertical="center" wrapText="1"/>
    </xf>
    <xf numFmtId="0" fontId="1" fillId="2" borderId="2"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4" borderId="26" xfId="0" applyFont="1" applyFill="1" applyBorder="1" applyAlignment="1">
      <alignment horizontal="center" vertical="center"/>
    </xf>
    <xf numFmtId="0" fontId="1" fillId="4" borderId="27" xfId="0" applyFont="1" applyFill="1" applyBorder="1" applyAlignment="1">
      <alignment horizontal="center" vertical="center"/>
    </xf>
    <xf numFmtId="0" fontId="1" fillId="4" borderId="28" xfId="0" applyFont="1" applyFill="1" applyBorder="1" applyAlignment="1">
      <alignment horizontal="center" vertical="center"/>
    </xf>
    <xf numFmtId="0" fontId="3" fillId="0" borderId="7"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32" xfId="0" applyFont="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1" fillId="4" borderId="2"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3" fillId="0" borderId="32" xfId="0" applyFont="1" applyBorder="1" applyAlignment="1">
      <alignment horizontal="justify" vertical="center" wrapText="1"/>
    </xf>
    <xf numFmtId="0" fontId="3" fillId="0" borderId="7" xfId="0" applyFont="1" applyBorder="1" applyAlignment="1">
      <alignment horizontal="justify" vertical="center" wrapText="1"/>
    </xf>
    <xf numFmtId="0" fontId="1" fillId="2" borderId="12" xfId="0" applyFont="1" applyFill="1" applyBorder="1" applyAlignment="1">
      <alignment horizontal="left" vertical="center"/>
    </xf>
    <xf numFmtId="0" fontId="1" fillId="2" borderId="13" xfId="0" applyFont="1" applyFill="1" applyBorder="1" applyAlignment="1">
      <alignment horizontal="left" vertical="center"/>
    </xf>
    <xf numFmtId="0" fontId="5" fillId="0" borderId="32" xfId="0" applyFont="1" applyBorder="1" applyAlignment="1">
      <alignment horizontal="center" vertical="center" wrapText="1"/>
    </xf>
    <xf numFmtId="0" fontId="5" fillId="0" borderId="45" xfId="0" applyFont="1" applyBorder="1" applyAlignment="1">
      <alignment horizontal="center" vertical="center" wrapText="1"/>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5" fillId="0" borderId="14" xfId="0" applyFont="1" applyBorder="1" applyAlignment="1">
      <alignment horizontal="center" vertical="center"/>
    </xf>
    <xf numFmtId="0" fontId="1" fillId="2" borderId="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xf>
    <xf numFmtId="0" fontId="3" fillId="0" borderId="15" xfId="0" applyFont="1" applyBorder="1" applyAlignment="1">
      <alignment horizontal="center"/>
    </xf>
    <xf numFmtId="0" fontId="4" fillId="0" borderId="6" xfId="0" applyFont="1" applyBorder="1"/>
    <xf numFmtId="0" fontId="5" fillId="0" borderId="2" xfId="0" applyFont="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46" xfId="0" applyFont="1" applyBorder="1" applyAlignment="1">
      <alignment horizontal="center"/>
    </xf>
    <xf numFmtId="0" fontId="5" fillId="0" borderId="47" xfId="0" applyFont="1" applyBorder="1" applyAlignment="1">
      <alignment horizontal="center"/>
    </xf>
    <xf numFmtId="0" fontId="5" fillId="0" borderId="48" xfId="0" applyFont="1" applyBorder="1" applyAlignment="1">
      <alignment horizontal="center"/>
    </xf>
    <xf numFmtId="0" fontId="1" fillId="4" borderId="12" xfId="0" applyFont="1" applyFill="1" applyBorder="1" applyAlignment="1">
      <alignment horizontal="left" vertical="center"/>
    </xf>
    <xf numFmtId="0" fontId="1" fillId="4" borderId="13" xfId="0" applyFont="1" applyFill="1" applyBorder="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17" xfId="0" applyFont="1" applyBorder="1" applyAlignment="1">
      <alignment horizontal="left" vertical="center" wrapText="1"/>
    </xf>
    <xf numFmtId="0" fontId="5" fillId="0" borderId="3" xfId="0" applyFont="1" applyBorder="1" applyAlignment="1">
      <alignment horizontal="left" vertical="center" wrapText="1"/>
    </xf>
    <xf numFmtId="0" fontId="5" fillId="0" borderId="19" xfId="0" applyFont="1" applyBorder="1" applyAlignment="1">
      <alignment horizontal="right" vertical="center"/>
    </xf>
    <xf numFmtId="0" fontId="5" fillId="0" borderId="20" xfId="0" applyFont="1" applyBorder="1" applyAlignment="1">
      <alignment horizontal="right" vertical="center"/>
    </xf>
    <xf numFmtId="0" fontId="5" fillId="0" borderId="22" xfId="0" applyFont="1" applyBorder="1" applyAlignment="1">
      <alignment horizontal="right" vertical="center"/>
    </xf>
    <xf numFmtId="0" fontId="5" fillId="5" borderId="32" xfId="0" applyFont="1" applyFill="1" applyBorder="1" applyAlignment="1">
      <alignment horizontal="right" vertical="center"/>
    </xf>
    <xf numFmtId="0" fontId="5" fillId="5" borderId="17" xfId="0" applyFont="1" applyFill="1" applyBorder="1" applyAlignment="1">
      <alignment horizontal="right" vertical="center"/>
    </xf>
    <xf numFmtId="0" fontId="5" fillId="5" borderId="3" xfId="0" applyFont="1" applyFill="1" applyBorder="1" applyAlignment="1">
      <alignment horizontal="right" vertical="center"/>
    </xf>
    <xf numFmtId="0" fontId="5" fillId="5" borderId="7" xfId="0" applyFont="1" applyFill="1" applyBorder="1" applyAlignment="1">
      <alignment horizontal="right" vertical="center"/>
    </xf>
    <xf numFmtId="0" fontId="5" fillId="5" borderId="1" xfId="0" applyFont="1" applyFill="1" applyBorder="1" applyAlignment="1">
      <alignment horizontal="right" vertical="center"/>
    </xf>
    <xf numFmtId="0" fontId="5" fillId="5" borderId="4" xfId="0" applyFont="1" applyFill="1" applyBorder="1" applyAlignment="1">
      <alignment horizontal="right" vertical="center"/>
    </xf>
    <xf numFmtId="0" fontId="5" fillId="0" borderId="26" xfId="0" applyFont="1" applyBorder="1" applyAlignment="1">
      <alignment horizontal="right" vertical="center"/>
    </xf>
    <xf numFmtId="0" fontId="5" fillId="0" borderId="27" xfId="0" applyFont="1" applyBorder="1" applyAlignment="1">
      <alignment horizontal="right" vertical="center"/>
    </xf>
    <xf numFmtId="0" fontId="5" fillId="0" borderId="28" xfId="0" applyFont="1" applyBorder="1" applyAlignment="1">
      <alignment horizontal="right" vertical="center"/>
    </xf>
    <xf numFmtId="0" fontId="5" fillId="5" borderId="42" xfId="0" applyFont="1" applyFill="1" applyBorder="1" applyAlignment="1">
      <alignment horizontal="right" vertical="center"/>
    </xf>
    <xf numFmtId="0" fontId="5" fillId="5" borderId="40" xfId="0" applyFont="1" applyFill="1" applyBorder="1" applyAlignment="1">
      <alignment horizontal="right" vertical="center"/>
    </xf>
    <xf numFmtId="0" fontId="5" fillId="5" borderId="41" xfId="0" applyFont="1" applyFill="1" applyBorder="1" applyAlignment="1">
      <alignment horizontal="right" vertical="center"/>
    </xf>
    <xf numFmtId="0" fontId="5" fillId="5" borderId="21" xfId="0" applyFont="1" applyFill="1" applyBorder="1" applyAlignment="1">
      <alignment horizontal="right" vertical="center"/>
    </xf>
    <xf numFmtId="0" fontId="5" fillId="5" borderId="19" xfId="0" applyFont="1" applyFill="1" applyBorder="1" applyAlignment="1">
      <alignment horizontal="center" vertical="center"/>
    </xf>
    <xf numFmtId="0" fontId="5" fillId="5" borderId="20" xfId="0" applyFont="1" applyFill="1" applyBorder="1" applyAlignment="1">
      <alignment horizontal="center" vertical="center"/>
    </xf>
    <xf numFmtId="0" fontId="5" fillId="5" borderId="21" xfId="0" applyFont="1" applyFill="1" applyBorder="1" applyAlignment="1">
      <alignment horizontal="center" vertical="center"/>
    </xf>
    <xf numFmtId="0" fontId="5" fillId="5" borderId="29" xfId="0" applyFont="1" applyFill="1" applyBorder="1" applyAlignment="1">
      <alignment horizontal="right" vertical="center"/>
    </xf>
    <xf numFmtId="0" fontId="5" fillId="5" borderId="30" xfId="0" applyFont="1" applyFill="1" applyBorder="1" applyAlignment="1">
      <alignment horizontal="right" vertical="center"/>
    </xf>
    <xf numFmtId="0" fontId="5" fillId="5" borderId="31" xfId="0" applyFont="1" applyFill="1" applyBorder="1" applyAlignment="1">
      <alignment horizontal="right" vertical="center"/>
    </xf>
    <xf numFmtId="0" fontId="5" fillId="5" borderId="26" xfId="0" applyFont="1" applyFill="1" applyBorder="1" applyAlignment="1">
      <alignment horizontal="right" vertical="center"/>
    </xf>
    <xf numFmtId="0" fontId="5" fillId="5" borderId="27" xfId="0" applyFont="1" applyFill="1" applyBorder="1" applyAlignment="1">
      <alignment horizontal="right" vertical="center"/>
    </xf>
    <xf numFmtId="0" fontId="5" fillId="5" borderId="34" xfId="0" applyFont="1" applyFill="1" applyBorder="1" applyAlignment="1">
      <alignment horizontal="right" vertical="center"/>
    </xf>
    <xf numFmtId="0" fontId="5" fillId="0" borderId="6"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 xfId="0" applyFont="1" applyBorder="1" applyAlignment="1">
      <alignment horizontal="center" vertical="center" wrapText="1"/>
    </xf>
    <xf numFmtId="0" fontId="3" fillId="0" borderId="0" xfId="0" applyFont="1" applyAlignment="1">
      <alignment vertical="center" wrapText="1"/>
    </xf>
    <xf numFmtId="0" fontId="16" fillId="7" borderId="74" xfId="0" applyFont="1" applyFill="1" applyBorder="1" applyAlignment="1">
      <alignment horizontal="center" vertical="center" wrapText="1"/>
    </xf>
    <xf numFmtId="0" fontId="16" fillId="7" borderId="81" xfId="0" applyFont="1" applyFill="1" applyBorder="1" applyAlignment="1">
      <alignment horizontal="center" vertical="center" wrapText="1"/>
    </xf>
    <xf numFmtId="0" fontId="17" fillId="10" borderId="108" xfId="0" applyFont="1" applyFill="1" applyBorder="1" applyAlignment="1">
      <alignment horizontal="center" vertical="center" wrapText="1"/>
    </xf>
    <xf numFmtId="0" fontId="17" fillId="10" borderId="109" xfId="0" applyFont="1" applyFill="1" applyBorder="1" applyAlignment="1">
      <alignment horizontal="center" vertical="center" wrapText="1"/>
    </xf>
    <xf numFmtId="0" fontId="17" fillId="10" borderId="110" xfId="0" applyFont="1" applyFill="1" applyBorder="1" applyAlignment="1">
      <alignment horizontal="center" vertical="center" wrapText="1"/>
    </xf>
    <xf numFmtId="0" fontId="14" fillId="11" borderId="99" xfId="0" applyFont="1" applyFill="1" applyBorder="1" applyAlignment="1">
      <alignment horizontal="right" wrapText="1"/>
    </xf>
    <xf numFmtId="0" fontId="14" fillId="11" borderId="65" xfId="0" applyFont="1" applyFill="1" applyBorder="1" applyAlignment="1">
      <alignment horizontal="right" wrapText="1"/>
    </xf>
    <xf numFmtId="0" fontId="14" fillId="8" borderId="105" xfId="0" applyFont="1" applyFill="1" applyBorder="1" applyAlignment="1">
      <alignment horizontal="center"/>
    </xf>
    <xf numFmtId="0" fontId="14" fillId="8" borderId="57" xfId="0" applyFont="1" applyFill="1" applyBorder="1" applyAlignment="1">
      <alignment horizontal="center"/>
    </xf>
    <xf numFmtId="0" fontId="14" fillId="8" borderId="104" xfId="0" applyFont="1" applyFill="1" applyBorder="1" applyAlignment="1">
      <alignment horizontal="center"/>
    </xf>
    <xf numFmtId="0" fontId="14" fillId="8" borderId="60" xfId="0" applyFont="1" applyFill="1" applyBorder="1" applyAlignment="1">
      <alignment horizontal="center"/>
    </xf>
    <xf numFmtId="0" fontId="14" fillId="8" borderId="58" xfId="0" applyFont="1" applyFill="1" applyBorder="1" applyAlignment="1">
      <alignment horizontal="center"/>
    </xf>
    <xf numFmtId="0" fontId="14" fillId="0" borderId="102" xfId="0" applyFont="1" applyBorder="1" applyAlignment="1">
      <alignment horizontal="center" vertical="center" wrapText="1"/>
    </xf>
    <xf numFmtId="0" fontId="14" fillId="0" borderId="103" xfId="0" applyFont="1" applyBorder="1" applyAlignment="1">
      <alignment horizontal="center" vertical="center" wrapText="1"/>
    </xf>
    <xf numFmtId="0" fontId="14" fillId="0" borderId="96" xfId="0" applyFont="1" applyBorder="1" applyAlignment="1">
      <alignment horizontal="center" vertical="center" wrapText="1"/>
    </xf>
    <xf numFmtId="0" fontId="14" fillId="0" borderId="98" xfId="0" applyFont="1" applyBorder="1" applyAlignment="1">
      <alignment horizontal="center" vertical="center" wrapText="1"/>
    </xf>
    <xf numFmtId="0" fontId="21" fillId="0" borderId="0" xfId="0" applyFont="1" applyAlignment="1">
      <alignment horizontal="center" wrapText="1"/>
    </xf>
    <xf numFmtId="0" fontId="19" fillId="9" borderId="2" xfId="0" applyFont="1" applyFill="1" applyBorder="1" applyAlignment="1">
      <alignment horizontal="center" vertical="center"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43" xfId="0" applyFont="1" applyFill="1" applyBorder="1" applyAlignment="1">
      <alignment horizontal="center" vertical="center" wrapText="1"/>
    </xf>
    <xf numFmtId="0" fontId="15" fillId="9" borderId="0" xfId="0" applyFont="1" applyFill="1" applyAlignment="1">
      <alignment horizontal="center" vertical="center" wrapText="1"/>
    </xf>
    <xf numFmtId="0" fontId="15" fillId="9" borderId="44" xfId="0" applyFont="1" applyFill="1" applyBorder="1" applyAlignment="1">
      <alignment horizontal="center" vertical="center" wrapText="1"/>
    </xf>
    <xf numFmtId="0" fontId="13" fillId="7" borderId="75" xfId="0" applyFont="1" applyFill="1" applyBorder="1" applyAlignment="1">
      <alignment horizontal="center" vertical="center" wrapText="1"/>
    </xf>
    <xf numFmtId="0" fontId="13" fillId="7" borderId="80" xfId="0" applyFont="1" applyFill="1" applyBorder="1" applyAlignment="1">
      <alignment horizontal="center" vertical="center" wrapText="1"/>
    </xf>
    <xf numFmtId="0" fontId="13" fillId="7" borderId="74" xfId="0" applyFont="1" applyFill="1" applyBorder="1" applyAlignment="1">
      <alignment horizontal="center" vertical="center" wrapText="1"/>
    </xf>
    <xf numFmtId="0" fontId="13" fillId="7" borderId="81" xfId="0" applyFont="1" applyFill="1" applyBorder="1" applyAlignment="1">
      <alignment horizontal="center" vertical="center" wrapText="1"/>
    </xf>
    <xf numFmtId="0" fontId="13" fillId="7" borderId="93" xfId="0" applyFont="1" applyFill="1" applyBorder="1" applyAlignment="1">
      <alignment horizontal="center" vertical="center" wrapText="1"/>
    </xf>
    <xf numFmtId="0" fontId="13" fillId="7" borderId="95" xfId="0" applyFont="1" applyFill="1" applyBorder="1" applyAlignment="1">
      <alignment horizontal="center" vertical="center" wrapText="1"/>
    </xf>
    <xf numFmtId="0" fontId="14" fillId="8" borderId="101" xfId="0" applyFont="1" applyFill="1" applyBorder="1" applyAlignment="1">
      <alignment horizontal="center"/>
    </xf>
    <xf numFmtId="0" fontId="14" fillId="8" borderId="63" xfId="0" applyFont="1" applyFill="1" applyBorder="1" applyAlignment="1">
      <alignment horizontal="center"/>
    </xf>
    <xf numFmtId="0" fontId="14" fillId="13" borderId="78" xfId="0" applyFont="1" applyFill="1" applyBorder="1" applyAlignment="1">
      <alignment horizontal="center" vertical="center" wrapText="1"/>
    </xf>
    <xf numFmtId="0" fontId="14" fillId="13" borderId="79" xfId="0" applyFont="1" applyFill="1" applyBorder="1" applyAlignment="1">
      <alignment horizontal="center" vertical="center" wrapText="1"/>
    </xf>
    <xf numFmtId="0" fontId="14" fillId="13" borderId="91" xfId="0" applyFont="1" applyFill="1" applyBorder="1" applyAlignment="1">
      <alignment horizontal="center" vertical="center" wrapText="1"/>
    </xf>
    <xf numFmtId="0" fontId="14" fillId="8" borderId="94" xfId="0" applyFont="1" applyFill="1" applyBorder="1" applyAlignment="1">
      <alignment horizontal="center"/>
    </xf>
    <xf numFmtId="0" fontId="14" fillId="8" borderId="77" xfId="0" applyFont="1" applyFill="1" applyBorder="1" applyAlignment="1">
      <alignment horizontal="center"/>
    </xf>
    <xf numFmtId="0" fontId="14" fillId="18" borderId="96" xfId="0" applyFont="1" applyFill="1" applyBorder="1" applyAlignment="1">
      <alignment horizontal="center" vertical="center" wrapText="1"/>
    </xf>
    <xf numFmtId="0" fontId="14" fillId="18" borderId="98" xfId="0" applyFont="1" applyFill="1" applyBorder="1" applyAlignment="1">
      <alignment horizontal="center" vertical="center" wrapText="1"/>
    </xf>
    <xf numFmtId="0" fontId="13" fillId="7" borderId="90" xfId="0" applyFont="1" applyFill="1" applyBorder="1" applyAlignment="1">
      <alignment horizontal="center" vertical="center" wrapText="1"/>
    </xf>
    <xf numFmtId="0" fontId="13" fillId="7" borderId="92" xfId="0" applyFont="1" applyFill="1" applyBorder="1" applyAlignment="1">
      <alignment horizontal="center" vertical="center" wrapText="1"/>
    </xf>
  </cellXfs>
  <cellStyles count="5">
    <cellStyle name="Millares" xfId="1" builtinId="3"/>
    <cellStyle name="Millares 2 5" xfId="4" xr:uid="{0DB770F5-9390-470C-AA41-A657E5183C9B}"/>
    <cellStyle name="Moneda" xfId="3" builtinId="4"/>
    <cellStyle name="Normal" xfId="0" builtinId="0"/>
    <cellStyle name="Porcentaje" xfId="2" builtinId="5"/>
  </cellStyles>
  <dxfs count="0"/>
  <tableStyles count="0" defaultTableStyle="TableStyleMedium2" defaultPivotStyle="PivotStyleLight16"/>
  <colors>
    <mruColors>
      <color rgb="FFEDBEEC"/>
      <color rgb="FFE98BE7"/>
      <color rgb="FF902BAB"/>
      <color rgb="FFDC48D8"/>
      <color rgb="FFB323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2800350</xdr:colOff>
      <xdr:row>0</xdr:row>
      <xdr:rowOff>104775</xdr:rowOff>
    </xdr:from>
    <xdr:to>
      <xdr:col>3</xdr:col>
      <xdr:colOff>4038600</xdr:colOff>
      <xdr:row>1</xdr:row>
      <xdr:rowOff>1152525</xdr:rowOff>
    </xdr:to>
    <xdr:pic>
      <xdr:nvPicPr>
        <xdr:cNvPr id="2" name="Imagen 1" descr="Alcaldía Local de Los Mártires (@Alca_Martires) / Twitter">
          <a:extLst>
            <a:ext uri="{FF2B5EF4-FFF2-40B4-BE49-F238E27FC236}">
              <a16:creationId xmlns:a16="http://schemas.microsoft.com/office/drawing/2014/main" id="{E06551E1-3704-47B8-80F9-D6F11F548F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01000" y="104775"/>
          <a:ext cx="1238250" cy="1276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6"/>
  <sheetViews>
    <sheetView topLeftCell="A169" workbookViewId="0">
      <selection activeCell="H184" sqref="H184"/>
    </sheetView>
  </sheetViews>
  <sheetFormatPr baseColWidth="10" defaultColWidth="11.44140625" defaultRowHeight="13.2" x14ac:dyDescent="0.25"/>
  <cols>
    <col min="1" max="1" width="18.33203125" style="1" customWidth="1"/>
    <col min="2" max="2" width="68.44140625" style="4" customWidth="1"/>
    <col min="3" max="3" width="21.88671875" style="5" customWidth="1"/>
    <col min="4" max="4" width="11.44140625" style="5"/>
    <col min="5" max="5" width="13.88671875" style="5" customWidth="1"/>
    <col min="6" max="6" width="16.88671875" style="9" customWidth="1"/>
    <col min="7" max="7" width="19.88671875" style="5" customWidth="1"/>
    <col min="8" max="8" width="20.44140625" style="1" customWidth="1"/>
    <col min="9" max="16384" width="11.44140625" style="1"/>
  </cols>
  <sheetData>
    <row r="1" spans="1:7" s="4" customFormat="1" ht="18.75" customHeight="1" thickBot="1" x14ac:dyDescent="0.35">
      <c r="A1" s="342" t="s">
        <v>0</v>
      </c>
      <c r="B1" s="343"/>
      <c r="C1" s="343"/>
      <c r="D1" s="343"/>
      <c r="E1" s="343"/>
      <c r="F1" s="343"/>
      <c r="G1" s="356"/>
    </row>
    <row r="2" spans="1:7" s="4" customFormat="1" ht="18.75" customHeight="1" thickBot="1" x14ac:dyDescent="0.35">
      <c r="A2" s="342" t="s">
        <v>1</v>
      </c>
      <c r="B2" s="343"/>
      <c r="C2" s="343"/>
      <c r="D2" s="343"/>
      <c r="E2" s="343"/>
      <c r="F2" s="343"/>
      <c r="G2" s="356"/>
    </row>
    <row r="3" spans="1:7" x14ac:dyDescent="0.25">
      <c r="A3" s="44"/>
      <c r="G3" s="45"/>
    </row>
    <row r="4" spans="1:7" ht="14.25" customHeight="1" x14ac:dyDescent="0.25">
      <c r="A4" s="357" t="s">
        <v>2</v>
      </c>
      <c r="B4" s="358"/>
      <c r="C4" s="358"/>
      <c r="D4" s="358"/>
      <c r="E4" s="358"/>
      <c r="F4" s="358"/>
      <c r="G4" s="359"/>
    </row>
    <row r="5" spans="1:7" ht="14.25" customHeight="1" thickBot="1" x14ac:dyDescent="0.3">
      <c r="A5" s="360"/>
      <c r="B5" s="361"/>
      <c r="C5" s="7"/>
      <c r="D5" s="7"/>
      <c r="E5" s="7"/>
      <c r="F5" s="10"/>
      <c r="G5" s="46"/>
    </row>
    <row r="6" spans="1:7" ht="14.25" customHeight="1" thickBot="1" x14ac:dyDescent="0.3">
      <c r="A6" s="362" t="s">
        <v>3</v>
      </c>
      <c r="B6" s="363"/>
      <c r="C6" s="363"/>
      <c r="D6" s="363"/>
      <c r="E6" s="363"/>
      <c r="F6" s="363"/>
      <c r="G6" s="364"/>
    </row>
    <row r="7" spans="1:7" ht="33" customHeight="1" thickBot="1" x14ac:dyDescent="0.3">
      <c r="A7" s="95" t="s">
        <v>4</v>
      </c>
      <c r="B7" s="96" t="s">
        <v>5</v>
      </c>
      <c r="C7" s="96" t="s">
        <v>6</v>
      </c>
      <c r="D7" s="96" t="s">
        <v>7</v>
      </c>
      <c r="E7" s="96" t="s">
        <v>8</v>
      </c>
      <c r="F7" s="97" t="s">
        <v>9</v>
      </c>
      <c r="G7" s="98" t="s">
        <v>10</v>
      </c>
    </row>
    <row r="8" spans="1:7" s="4" customFormat="1" ht="18.75" customHeight="1" x14ac:dyDescent="0.3">
      <c r="A8" s="351" t="s">
        <v>11</v>
      </c>
      <c r="B8" s="93" t="s">
        <v>12</v>
      </c>
      <c r="C8" s="94" t="s">
        <v>13</v>
      </c>
      <c r="D8" s="94">
        <v>1</v>
      </c>
      <c r="E8" s="94">
        <v>8</v>
      </c>
      <c r="F8" s="75">
        <v>4533700</v>
      </c>
      <c r="G8" s="29">
        <f>D8*E8*F8</f>
        <v>36269600</v>
      </c>
    </row>
    <row r="9" spans="1:7" s="4" customFormat="1" ht="18.75" customHeight="1" x14ac:dyDescent="0.3">
      <c r="A9" s="328"/>
      <c r="B9" s="2" t="s">
        <v>14</v>
      </c>
      <c r="C9" s="3" t="s">
        <v>13</v>
      </c>
      <c r="D9" s="3">
        <v>1</v>
      </c>
      <c r="E9" s="3">
        <v>8</v>
      </c>
      <c r="F9" s="57">
        <v>5200000</v>
      </c>
      <c r="G9" s="30">
        <f t="shared" ref="G9:G12" si="0">D9*E9*F9</f>
        <v>41600000</v>
      </c>
    </row>
    <row r="10" spans="1:7" s="4" customFormat="1" ht="18.75" customHeight="1" x14ac:dyDescent="0.3">
      <c r="A10" s="328"/>
      <c r="B10" s="2" t="s">
        <v>15</v>
      </c>
      <c r="C10" s="3" t="s">
        <v>13</v>
      </c>
      <c r="D10" s="3">
        <v>1</v>
      </c>
      <c r="E10" s="3">
        <v>8</v>
      </c>
      <c r="F10" s="57">
        <v>5200000</v>
      </c>
      <c r="G10" s="30">
        <f t="shared" si="0"/>
        <v>41600000</v>
      </c>
    </row>
    <row r="11" spans="1:7" s="4" customFormat="1" ht="18.75" customHeight="1" x14ac:dyDescent="0.3">
      <c r="A11" s="328"/>
      <c r="B11" s="2" t="s">
        <v>16</v>
      </c>
      <c r="C11" s="3" t="s">
        <v>13</v>
      </c>
      <c r="D11" s="3">
        <v>1</v>
      </c>
      <c r="E11" s="3">
        <v>8</v>
      </c>
      <c r="F11" s="57">
        <v>2800000</v>
      </c>
      <c r="G11" s="30">
        <f t="shared" si="0"/>
        <v>22400000</v>
      </c>
    </row>
    <row r="12" spans="1:7" s="4" customFormat="1" ht="18.75" customHeight="1" thickBot="1" x14ac:dyDescent="0.35">
      <c r="A12" s="329"/>
      <c r="B12" s="80" t="s">
        <v>17</v>
      </c>
      <c r="C12" s="12" t="s">
        <v>13</v>
      </c>
      <c r="D12" s="12">
        <v>1</v>
      </c>
      <c r="E12" s="12">
        <v>8</v>
      </c>
      <c r="F12" s="81">
        <v>2800000</v>
      </c>
      <c r="G12" s="31">
        <f t="shared" si="0"/>
        <v>22400000</v>
      </c>
    </row>
    <row r="13" spans="1:7" ht="14.25" customHeight="1" thickBot="1" x14ac:dyDescent="0.3">
      <c r="A13" s="349" t="s">
        <v>18</v>
      </c>
      <c r="B13" s="350"/>
      <c r="C13" s="350"/>
      <c r="D13" s="350"/>
      <c r="E13" s="350"/>
      <c r="F13" s="350"/>
      <c r="G13" s="99">
        <f>SUM(G8:G12)</f>
        <v>164269600</v>
      </c>
    </row>
    <row r="14" spans="1:7" ht="14.25" customHeight="1" thickBot="1" x14ac:dyDescent="0.3">
      <c r="A14" s="47"/>
      <c r="B14" s="48"/>
      <c r="C14" s="49"/>
      <c r="D14" s="49"/>
      <c r="E14" s="49"/>
      <c r="F14" s="50"/>
      <c r="G14" s="51"/>
    </row>
    <row r="15" spans="1:7" ht="21.75" customHeight="1" x14ac:dyDescent="0.25">
      <c r="A15" s="332" t="s">
        <v>19</v>
      </c>
      <c r="B15" s="333"/>
      <c r="C15" s="333"/>
      <c r="D15" s="333"/>
      <c r="E15" s="333"/>
      <c r="F15" s="333"/>
      <c r="G15" s="334"/>
    </row>
    <row r="16" spans="1:7" ht="35.25" customHeight="1" thickBot="1" x14ac:dyDescent="0.3">
      <c r="A16" s="85" t="s">
        <v>4</v>
      </c>
      <c r="B16" s="86" t="s">
        <v>5</v>
      </c>
      <c r="C16" s="86" t="s">
        <v>6</v>
      </c>
      <c r="D16" s="86" t="s">
        <v>7</v>
      </c>
      <c r="E16" s="86" t="s">
        <v>8</v>
      </c>
      <c r="F16" s="87" t="s">
        <v>9</v>
      </c>
      <c r="G16" s="88" t="s">
        <v>10</v>
      </c>
    </row>
    <row r="17" spans="1:7" s="4" customFormat="1" ht="46.5" customHeight="1" x14ac:dyDescent="0.3">
      <c r="A17" s="351"/>
      <c r="B17" s="92" t="s">
        <v>20</v>
      </c>
      <c r="C17" s="71" t="s">
        <v>21</v>
      </c>
      <c r="D17" s="71">
        <v>100</v>
      </c>
      <c r="E17" s="71"/>
      <c r="F17" s="72">
        <v>2800</v>
      </c>
      <c r="G17" s="89">
        <f t="shared" ref="G17:G20" si="1">D17*F17</f>
        <v>280000</v>
      </c>
    </row>
    <row r="18" spans="1:7" s="4" customFormat="1" ht="50.25" customHeight="1" x14ac:dyDescent="0.3">
      <c r="A18" s="328"/>
      <c r="B18" s="6" t="s">
        <v>22</v>
      </c>
      <c r="C18" s="3" t="s">
        <v>23</v>
      </c>
      <c r="D18" s="3">
        <v>300</v>
      </c>
      <c r="E18" s="3"/>
      <c r="F18" s="69">
        <v>850</v>
      </c>
      <c r="G18" s="61">
        <f>D18*F18</f>
        <v>255000</v>
      </c>
    </row>
    <row r="19" spans="1:7" s="4" customFormat="1" ht="51.75" customHeight="1" x14ac:dyDescent="0.3">
      <c r="A19" s="328"/>
      <c r="B19" s="6" t="s">
        <v>24</v>
      </c>
      <c r="C19" s="3" t="s">
        <v>25</v>
      </c>
      <c r="D19" s="3">
        <v>1</v>
      </c>
      <c r="E19" s="3"/>
      <c r="F19" s="57">
        <v>118000</v>
      </c>
      <c r="G19" s="61">
        <f t="shared" si="1"/>
        <v>118000</v>
      </c>
    </row>
    <row r="20" spans="1:7" ht="22.5" customHeight="1" x14ac:dyDescent="0.25">
      <c r="A20" s="328"/>
      <c r="B20" s="8" t="s">
        <v>26</v>
      </c>
      <c r="C20" s="3" t="s">
        <v>27</v>
      </c>
      <c r="D20" s="3">
        <v>1</v>
      </c>
      <c r="E20" s="3"/>
      <c r="F20" s="57">
        <v>1200000</v>
      </c>
      <c r="G20" s="61">
        <f t="shared" si="1"/>
        <v>1200000</v>
      </c>
    </row>
    <row r="21" spans="1:7" ht="32.25" customHeight="1" x14ac:dyDescent="0.25">
      <c r="A21" s="328"/>
      <c r="B21" s="8" t="s">
        <v>28</v>
      </c>
      <c r="C21" s="3" t="s">
        <v>29</v>
      </c>
      <c r="D21" s="3">
        <v>1</v>
      </c>
      <c r="E21" s="3"/>
      <c r="F21" s="58">
        <v>1500000</v>
      </c>
      <c r="G21" s="61">
        <f>D21*F21</f>
        <v>1500000</v>
      </c>
    </row>
    <row r="22" spans="1:7" ht="32.25" customHeight="1" x14ac:dyDescent="0.25">
      <c r="A22" s="328"/>
      <c r="B22" s="8" t="s">
        <v>30</v>
      </c>
      <c r="C22" s="3" t="s">
        <v>31</v>
      </c>
      <c r="D22" s="3">
        <v>1</v>
      </c>
      <c r="E22" s="3"/>
      <c r="F22" s="58">
        <v>2000000</v>
      </c>
      <c r="G22" s="61">
        <f>D22*F22</f>
        <v>2000000</v>
      </c>
    </row>
    <row r="23" spans="1:7" ht="32.25" customHeight="1" x14ac:dyDescent="0.25">
      <c r="A23" s="328"/>
      <c r="B23" s="41" t="s">
        <v>32</v>
      </c>
      <c r="C23" s="3" t="s">
        <v>29</v>
      </c>
      <c r="D23" s="3">
        <v>1</v>
      </c>
      <c r="E23" s="3"/>
      <c r="F23" s="58">
        <v>2000000</v>
      </c>
      <c r="G23" s="61">
        <f t="shared" ref="G23:G46" si="2">D23*F23</f>
        <v>2000000</v>
      </c>
    </row>
    <row r="24" spans="1:7" ht="79.5" customHeight="1" x14ac:dyDescent="0.25">
      <c r="A24" s="328"/>
      <c r="B24" s="41" t="s">
        <v>33</v>
      </c>
      <c r="C24" s="3" t="s">
        <v>29</v>
      </c>
      <c r="D24" s="3">
        <v>1</v>
      </c>
      <c r="E24" s="3"/>
      <c r="F24" s="58">
        <v>2000000</v>
      </c>
      <c r="G24" s="61">
        <f t="shared" si="2"/>
        <v>2000000</v>
      </c>
    </row>
    <row r="25" spans="1:7" ht="79.5" customHeight="1" x14ac:dyDescent="0.25">
      <c r="A25" s="329" t="s">
        <v>34</v>
      </c>
      <c r="B25" s="41" t="s">
        <v>35</v>
      </c>
      <c r="C25" s="3" t="s">
        <v>29</v>
      </c>
      <c r="D25" s="3">
        <v>1</v>
      </c>
      <c r="E25" s="3"/>
      <c r="F25" s="58">
        <v>300000</v>
      </c>
      <c r="G25" s="61">
        <f t="shared" si="2"/>
        <v>300000</v>
      </c>
    </row>
    <row r="26" spans="1:7" ht="31.5" customHeight="1" x14ac:dyDescent="0.25">
      <c r="A26" s="352"/>
      <c r="B26" s="41" t="s">
        <v>36</v>
      </c>
      <c r="C26" s="3" t="s">
        <v>29</v>
      </c>
      <c r="D26" s="3">
        <v>1</v>
      </c>
      <c r="E26" s="3"/>
      <c r="F26" s="58">
        <v>200000</v>
      </c>
      <c r="G26" s="61">
        <f t="shared" si="2"/>
        <v>200000</v>
      </c>
    </row>
    <row r="27" spans="1:7" ht="22.5" customHeight="1" x14ac:dyDescent="0.25">
      <c r="A27" s="352"/>
      <c r="B27" s="41" t="s">
        <v>37</v>
      </c>
      <c r="C27" s="3" t="s">
        <v>29</v>
      </c>
      <c r="D27" s="3">
        <v>1</v>
      </c>
      <c r="E27" s="3"/>
      <c r="F27" s="58">
        <v>500000</v>
      </c>
      <c r="G27" s="61">
        <f t="shared" si="2"/>
        <v>500000</v>
      </c>
    </row>
    <row r="28" spans="1:7" ht="22.5" customHeight="1" x14ac:dyDescent="0.25">
      <c r="A28" s="352"/>
      <c r="B28" s="41" t="s">
        <v>38</v>
      </c>
      <c r="C28" s="3" t="s">
        <v>39</v>
      </c>
      <c r="D28" s="3">
        <v>472</v>
      </c>
      <c r="E28" s="3"/>
      <c r="F28" s="58">
        <v>11800</v>
      </c>
      <c r="G28" s="61">
        <f t="shared" si="2"/>
        <v>5569600</v>
      </c>
    </row>
    <row r="29" spans="1:7" ht="22.5" customHeight="1" x14ac:dyDescent="0.25">
      <c r="A29" s="352"/>
      <c r="B29" s="41" t="s">
        <v>40</v>
      </c>
      <c r="C29" s="3" t="s">
        <v>41</v>
      </c>
      <c r="D29" s="3">
        <v>56</v>
      </c>
      <c r="E29" s="3"/>
      <c r="F29" s="58">
        <v>21000</v>
      </c>
      <c r="G29" s="61">
        <f t="shared" si="2"/>
        <v>1176000</v>
      </c>
    </row>
    <row r="30" spans="1:7" ht="25.5" customHeight="1" x14ac:dyDescent="0.25">
      <c r="A30" s="352"/>
      <c r="B30" s="41" t="s">
        <v>42</v>
      </c>
      <c r="C30" s="3" t="s">
        <v>43</v>
      </c>
      <c r="D30" s="3">
        <v>8</v>
      </c>
      <c r="E30" s="3"/>
      <c r="F30" s="58">
        <v>86000</v>
      </c>
      <c r="G30" s="61">
        <f t="shared" si="2"/>
        <v>688000</v>
      </c>
    </row>
    <row r="31" spans="1:7" ht="28.5" customHeight="1" x14ac:dyDescent="0.25">
      <c r="A31" s="352"/>
      <c r="B31" s="41" t="s">
        <v>44</v>
      </c>
      <c r="C31" s="3" t="s">
        <v>43</v>
      </c>
      <c r="D31" s="3">
        <v>8</v>
      </c>
      <c r="E31" s="3"/>
      <c r="F31" s="58">
        <v>86000</v>
      </c>
      <c r="G31" s="61">
        <f t="shared" si="2"/>
        <v>688000</v>
      </c>
    </row>
    <row r="32" spans="1:7" ht="24" customHeight="1" x14ac:dyDescent="0.25">
      <c r="A32" s="352"/>
      <c r="B32" s="41" t="s">
        <v>45</v>
      </c>
      <c r="C32" s="3" t="s">
        <v>43</v>
      </c>
      <c r="D32" s="3">
        <v>8</v>
      </c>
      <c r="E32" s="3"/>
      <c r="F32" s="58">
        <v>86000</v>
      </c>
      <c r="G32" s="61">
        <f t="shared" si="2"/>
        <v>688000</v>
      </c>
    </row>
    <row r="33" spans="1:7" ht="22.5" customHeight="1" x14ac:dyDescent="0.25">
      <c r="A33" s="352"/>
      <c r="B33" s="41" t="s">
        <v>46</v>
      </c>
      <c r="C33" s="3" t="s">
        <v>43</v>
      </c>
      <c r="D33" s="3">
        <v>8</v>
      </c>
      <c r="E33" s="3"/>
      <c r="F33" s="58">
        <v>86000</v>
      </c>
      <c r="G33" s="61">
        <f t="shared" si="2"/>
        <v>688000</v>
      </c>
    </row>
    <row r="34" spans="1:7" ht="73.5" customHeight="1" x14ac:dyDescent="0.25">
      <c r="A34" s="352"/>
      <c r="B34" s="41" t="s">
        <v>47</v>
      </c>
      <c r="C34" s="3" t="s">
        <v>43</v>
      </c>
      <c r="D34" s="3">
        <v>32</v>
      </c>
      <c r="E34" s="3"/>
      <c r="F34" s="58">
        <v>80000</v>
      </c>
      <c r="G34" s="61">
        <f t="shared" si="2"/>
        <v>2560000</v>
      </c>
    </row>
    <row r="35" spans="1:7" ht="69.75" customHeight="1" x14ac:dyDescent="0.25">
      <c r="A35" s="351"/>
      <c r="B35" s="41" t="s">
        <v>48</v>
      </c>
      <c r="C35" s="3" t="s">
        <v>49</v>
      </c>
      <c r="D35" s="3">
        <v>118</v>
      </c>
      <c r="E35" s="3"/>
      <c r="F35" s="58">
        <v>23000</v>
      </c>
      <c r="G35" s="61">
        <f t="shared" si="2"/>
        <v>2714000</v>
      </c>
    </row>
    <row r="36" spans="1:7" ht="31.5" customHeight="1" x14ac:dyDescent="0.25">
      <c r="A36" s="329" t="s">
        <v>50</v>
      </c>
      <c r="B36" s="41" t="s">
        <v>51</v>
      </c>
      <c r="C36" s="3" t="s">
        <v>29</v>
      </c>
      <c r="D36" s="3">
        <v>1</v>
      </c>
      <c r="E36" s="3"/>
      <c r="F36" s="58">
        <v>300000</v>
      </c>
      <c r="G36" s="61">
        <f t="shared" ref="G36:G37" si="3">D36*F36</f>
        <v>300000</v>
      </c>
    </row>
    <row r="37" spans="1:7" ht="31.5" customHeight="1" x14ac:dyDescent="0.25">
      <c r="A37" s="352"/>
      <c r="B37" s="41" t="s">
        <v>36</v>
      </c>
      <c r="C37" s="3" t="s">
        <v>29</v>
      </c>
      <c r="D37" s="3">
        <v>1</v>
      </c>
      <c r="E37" s="3"/>
      <c r="F37" s="58">
        <v>200000</v>
      </c>
      <c r="G37" s="61">
        <f t="shared" si="3"/>
        <v>200000</v>
      </c>
    </row>
    <row r="38" spans="1:7" ht="31.5" customHeight="1" x14ac:dyDescent="0.25">
      <c r="A38" s="352"/>
      <c r="B38" s="41" t="s">
        <v>52</v>
      </c>
      <c r="C38" s="40" t="s">
        <v>53</v>
      </c>
      <c r="D38" s="3">
        <v>1</v>
      </c>
      <c r="E38" s="3"/>
      <c r="F38" s="58">
        <v>700000</v>
      </c>
      <c r="G38" s="61">
        <f t="shared" si="2"/>
        <v>700000</v>
      </c>
    </row>
    <row r="39" spans="1:7" ht="31.5" customHeight="1" x14ac:dyDescent="0.25">
      <c r="A39" s="352"/>
      <c r="B39" s="41" t="s">
        <v>54</v>
      </c>
      <c r="C39" s="40" t="s">
        <v>53</v>
      </c>
      <c r="D39" s="3">
        <v>1</v>
      </c>
      <c r="E39" s="3"/>
      <c r="F39" s="58">
        <v>700000</v>
      </c>
      <c r="G39" s="61">
        <f t="shared" si="2"/>
        <v>700000</v>
      </c>
    </row>
    <row r="40" spans="1:7" ht="31.5" customHeight="1" x14ac:dyDescent="0.25">
      <c r="A40" s="352"/>
      <c r="B40" s="41" t="s">
        <v>55</v>
      </c>
      <c r="C40" s="40" t="s">
        <v>53</v>
      </c>
      <c r="D40" s="3">
        <v>1</v>
      </c>
      <c r="E40" s="3"/>
      <c r="F40" s="58">
        <v>700000</v>
      </c>
      <c r="G40" s="61">
        <f t="shared" si="2"/>
        <v>700000</v>
      </c>
    </row>
    <row r="41" spans="1:7" ht="31.5" customHeight="1" x14ac:dyDescent="0.25">
      <c r="A41" s="352"/>
      <c r="B41" s="41" t="s">
        <v>56</v>
      </c>
      <c r="C41" s="40" t="s">
        <v>53</v>
      </c>
      <c r="D41" s="3">
        <v>1</v>
      </c>
      <c r="E41" s="3"/>
      <c r="F41" s="58">
        <v>700000</v>
      </c>
      <c r="G41" s="61">
        <f t="shared" si="2"/>
        <v>700000</v>
      </c>
    </row>
    <row r="42" spans="1:7" ht="31.5" customHeight="1" x14ac:dyDescent="0.25">
      <c r="A42" s="352"/>
      <c r="B42" s="41" t="s">
        <v>57</v>
      </c>
      <c r="C42" s="3" t="s">
        <v>58</v>
      </c>
      <c r="D42" s="3">
        <v>1</v>
      </c>
      <c r="E42" s="3"/>
      <c r="F42" s="58">
        <v>650000</v>
      </c>
      <c r="G42" s="61">
        <f t="shared" si="2"/>
        <v>650000</v>
      </c>
    </row>
    <row r="43" spans="1:7" ht="91.5" customHeight="1" x14ac:dyDescent="0.25">
      <c r="A43" s="352"/>
      <c r="B43" s="41" t="s">
        <v>59</v>
      </c>
      <c r="C43" s="3" t="s">
        <v>60</v>
      </c>
      <c r="D43" s="3">
        <v>1</v>
      </c>
      <c r="E43" s="3"/>
      <c r="F43" s="58">
        <v>10500000</v>
      </c>
      <c r="G43" s="61">
        <f t="shared" si="2"/>
        <v>10500000</v>
      </c>
    </row>
    <row r="44" spans="1:7" ht="32.25" customHeight="1" x14ac:dyDescent="0.25">
      <c r="A44" s="352"/>
      <c r="B44" s="41" t="s">
        <v>61</v>
      </c>
      <c r="C44" s="3" t="s">
        <v>62</v>
      </c>
      <c r="D44" s="3">
        <v>4</v>
      </c>
      <c r="E44" s="3"/>
      <c r="F44" s="58">
        <v>120000</v>
      </c>
      <c r="G44" s="61">
        <f t="shared" si="2"/>
        <v>480000</v>
      </c>
    </row>
    <row r="45" spans="1:7" ht="31.5" customHeight="1" x14ac:dyDescent="0.25">
      <c r="A45" s="352"/>
      <c r="B45" s="41" t="s">
        <v>63</v>
      </c>
      <c r="C45" s="3" t="s">
        <v>29</v>
      </c>
      <c r="D45" s="3">
        <v>1</v>
      </c>
      <c r="E45" s="3"/>
      <c r="F45" s="58">
        <v>15000000</v>
      </c>
      <c r="G45" s="61">
        <f t="shared" si="2"/>
        <v>15000000</v>
      </c>
    </row>
    <row r="46" spans="1:7" ht="31.5" customHeight="1" thickBot="1" x14ac:dyDescent="0.3">
      <c r="A46" s="352"/>
      <c r="B46" s="11" t="s">
        <v>64</v>
      </c>
      <c r="C46" s="12" t="s">
        <v>65</v>
      </c>
      <c r="D46" s="12">
        <v>4</v>
      </c>
      <c r="E46" s="12"/>
      <c r="F46" s="81">
        <v>1500000</v>
      </c>
      <c r="G46" s="83">
        <f t="shared" si="2"/>
        <v>6000000</v>
      </c>
    </row>
    <row r="47" spans="1:7" s="13" customFormat="1" ht="23.25" customHeight="1" thickBot="1" x14ac:dyDescent="0.3">
      <c r="A47" s="325" t="s">
        <v>66</v>
      </c>
      <c r="B47" s="326"/>
      <c r="C47" s="326"/>
      <c r="D47" s="326"/>
      <c r="E47" s="326"/>
      <c r="F47" s="326"/>
      <c r="G47" s="33">
        <f>SUM(G17:G46)</f>
        <v>61054600</v>
      </c>
    </row>
    <row r="48" spans="1:7" ht="23.25" customHeight="1" thickBot="1" x14ac:dyDescent="0.3">
      <c r="A48" s="52"/>
      <c r="G48" s="45"/>
    </row>
    <row r="49" spans="1:7" ht="14.25" customHeight="1" thickBot="1" x14ac:dyDescent="0.3">
      <c r="A49" s="353" t="s">
        <v>67</v>
      </c>
      <c r="B49" s="354"/>
      <c r="C49" s="354"/>
      <c r="D49" s="354"/>
      <c r="E49" s="354"/>
      <c r="F49" s="354"/>
      <c r="G49" s="355"/>
    </row>
    <row r="50" spans="1:7" ht="14.25" customHeight="1" thickBot="1" x14ac:dyDescent="0.3">
      <c r="A50" s="90"/>
      <c r="B50" s="49"/>
      <c r="C50" s="49"/>
      <c r="D50" s="49"/>
      <c r="E50" s="49"/>
      <c r="F50" s="50"/>
      <c r="G50" s="91"/>
    </row>
    <row r="51" spans="1:7" ht="21.75" customHeight="1" x14ac:dyDescent="0.25">
      <c r="A51" s="332" t="s">
        <v>68</v>
      </c>
      <c r="B51" s="333"/>
      <c r="C51" s="333"/>
      <c r="D51" s="333"/>
      <c r="E51" s="333"/>
      <c r="F51" s="333"/>
      <c r="G51" s="334"/>
    </row>
    <row r="52" spans="1:7" ht="35.25" customHeight="1" thickBot="1" x14ac:dyDescent="0.3">
      <c r="A52" s="85" t="s">
        <v>4</v>
      </c>
      <c r="B52" s="86" t="s">
        <v>5</v>
      </c>
      <c r="C52" s="86" t="s">
        <v>6</v>
      </c>
      <c r="D52" s="86" t="s">
        <v>7</v>
      </c>
      <c r="E52" s="86" t="s">
        <v>8</v>
      </c>
      <c r="F52" s="87" t="s">
        <v>9</v>
      </c>
      <c r="G52" s="88" t="s">
        <v>10</v>
      </c>
    </row>
    <row r="53" spans="1:7" s="4" customFormat="1" ht="32.25" customHeight="1" x14ac:dyDescent="0.3">
      <c r="A53" s="351"/>
      <c r="B53" s="84" t="s">
        <v>69</v>
      </c>
      <c r="C53" s="71" t="s">
        <v>29</v>
      </c>
      <c r="D53" s="71">
        <v>1</v>
      </c>
      <c r="E53" s="71"/>
      <c r="F53" s="75">
        <v>300000</v>
      </c>
      <c r="G53" s="89">
        <f>D53*F53</f>
        <v>300000</v>
      </c>
    </row>
    <row r="54" spans="1:7" s="4" customFormat="1" ht="51.75" customHeight="1" x14ac:dyDescent="0.3">
      <c r="A54" s="328"/>
      <c r="B54" s="41" t="s">
        <v>24</v>
      </c>
      <c r="C54" s="3" t="s">
        <v>25</v>
      </c>
      <c r="D54" s="3">
        <v>1</v>
      </c>
      <c r="E54" s="3"/>
      <c r="F54" s="57">
        <v>118000</v>
      </c>
      <c r="G54" s="61">
        <f t="shared" ref="G54" si="4">D54*F54</f>
        <v>118000</v>
      </c>
    </row>
    <row r="55" spans="1:7" s="4" customFormat="1" ht="33" customHeight="1" x14ac:dyDescent="0.3">
      <c r="A55" s="328"/>
      <c r="B55" s="41" t="s">
        <v>70</v>
      </c>
      <c r="C55" s="3" t="s">
        <v>71</v>
      </c>
      <c r="D55" s="3">
        <v>7</v>
      </c>
      <c r="E55" s="3"/>
      <c r="F55" s="58">
        <v>120000</v>
      </c>
      <c r="G55" s="61">
        <f t="shared" ref="G55" si="5">D55*F55</f>
        <v>840000</v>
      </c>
    </row>
    <row r="56" spans="1:7" ht="31.5" customHeight="1" x14ac:dyDescent="0.25">
      <c r="A56" s="328"/>
      <c r="B56" s="41" t="s">
        <v>36</v>
      </c>
      <c r="C56" s="3" t="s">
        <v>29</v>
      </c>
      <c r="D56" s="3">
        <v>1</v>
      </c>
      <c r="E56" s="3"/>
      <c r="F56" s="58">
        <v>200000</v>
      </c>
      <c r="G56" s="61">
        <f t="shared" ref="G56:G59" si="6">D56*F56</f>
        <v>200000</v>
      </c>
    </row>
    <row r="57" spans="1:7" ht="22.5" customHeight="1" x14ac:dyDescent="0.25">
      <c r="A57" s="328"/>
      <c r="B57" s="41" t="s">
        <v>38</v>
      </c>
      <c r="C57" s="3" t="s">
        <v>39</v>
      </c>
      <c r="D57" s="3">
        <v>210</v>
      </c>
      <c r="E57" s="3"/>
      <c r="F57" s="58">
        <v>11800</v>
      </c>
      <c r="G57" s="61">
        <f t="shared" si="6"/>
        <v>2478000</v>
      </c>
    </row>
    <row r="58" spans="1:7" ht="54" customHeight="1" x14ac:dyDescent="0.25">
      <c r="A58" s="328"/>
      <c r="B58" s="41" t="s">
        <v>72</v>
      </c>
      <c r="C58" s="3" t="s">
        <v>73</v>
      </c>
      <c r="D58" s="3">
        <v>5</v>
      </c>
      <c r="E58" s="3"/>
      <c r="F58" s="58">
        <v>650000</v>
      </c>
      <c r="G58" s="61">
        <f t="shared" si="6"/>
        <v>3250000</v>
      </c>
    </row>
    <row r="59" spans="1:7" s="4" customFormat="1" ht="33" customHeight="1" x14ac:dyDescent="0.3">
      <c r="A59" s="328"/>
      <c r="B59" s="41" t="s">
        <v>74</v>
      </c>
      <c r="C59" s="3" t="s">
        <v>75</v>
      </c>
      <c r="D59" s="3">
        <v>28</v>
      </c>
      <c r="E59" s="3"/>
      <c r="F59" s="58">
        <v>120000</v>
      </c>
      <c r="G59" s="61">
        <f t="shared" si="6"/>
        <v>3360000</v>
      </c>
    </row>
    <row r="60" spans="1:7" ht="22.5" customHeight="1" x14ac:dyDescent="0.25">
      <c r="A60" s="328"/>
      <c r="B60" s="41" t="s">
        <v>38</v>
      </c>
      <c r="C60" s="3" t="s">
        <v>39</v>
      </c>
      <c r="D60" s="3">
        <v>840</v>
      </c>
      <c r="E60" s="3"/>
      <c r="F60" s="58">
        <v>11800</v>
      </c>
      <c r="G60" s="61">
        <f t="shared" ref="G60:G62" si="7">D60*F60</f>
        <v>9912000</v>
      </c>
    </row>
    <row r="61" spans="1:7" ht="54" customHeight="1" x14ac:dyDescent="0.25">
      <c r="A61" s="328"/>
      <c r="B61" s="41" t="s">
        <v>72</v>
      </c>
      <c r="C61" s="3" t="s">
        <v>73</v>
      </c>
      <c r="D61" s="3">
        <v>14</v>
      </c>
      <c r="E61" s="3"/>
      <c r="F61" s="58">
        <v>650000</v>
      </c>
      <c r="G61" s="61">
        <f t="shared" si="7"/>
        <v>9100000</v>
      </c>
    </row>
    <row r="62" spans="1:7" s="4" customFormat="1" ht="33" customHeight="1" x14ac:dyDescent="0.3">
      <c r="A62" s="328"/>
      <c r="B62" s="41" t="s">
        <v>76</v>
      </c>
      <c r="C62" s="3" t="s">
        <v>71</v>
      </c>
      <c r="D62" s="3">
        <v>7</v>
      </c>
      <c r="E62" s="3"/>
      <c r="F62" s="58">
        <v>120000</v>
      </c>
      <c r="G62" s="61">
        <f t="shared" si="7"/>
        <v>840000</v>
      </c>
    </row>
    <row r="63" spans="1:7" ht="22.5" customHeight="1" x14ac:dyDescent="0.25">
      <c r="A63" s="328"/>
      <c r="B63" s="41" t="s">
        <v>38</v>
      </c>
      <c r="C63" s="3" t="s">
        <v>39</v>
      </c>
      <c r="D63" s="3">
        <v>210</v>
      </c>
      <c r="E63" s="3"/>
      <c r="F63" s="58">
        <v>11800</v>
      </c>
      <c r="G63" s="61">
        <f t="shared" ref="G63:G65" si="8">D63*F63</f>
        <v>2478000</v>
      </c>
    </row>
    <row r="64" spans="1:7" ht="54" customHeight="1" x14ac:dyDescent="0.25">
      <c r="A64" s="328"/>
      <c r="B64" s="41" t="s">
        <v>72</v>
      </c>
      <c r="C64" s="3" t="s">
        <v>73</v>
      </c>
      <c r="D64" s="3">
        <v>4</v>
      </c>
      <c r="E64" s="3"/>
      <c r="F64" s="58">
        <v>650000</v>
      </c>
      <c r="G64" s="61">
        <f t="shared" si="8"/>
        <v>2600000</v>
      </c>
    </row>
    <row r="65" spans="1:7" s="4" customFormat="1" ht="33" customHeight="1" x14ac:dyDescent="0.3">
      <c r="A65" s="328"/>
      <c r="B65" s="41" t="s">
        <v>77</v>
      </c>
      <c r="C65" s="3" t="s">
        <v>71</v>
      </c>
      <c r="D65" s="3">
        <v>7</v>
      </c>
      <c r="E65" s="3"/>
      <c r="F65" s="58">
        <v>120000</v>
      </c>
      <c r="G65" s="61">
        <f t="shared" si="8"/>
        <v>840000</v>
      </c>
    </row>
    <row r="66" spans="1:7" ht="22.5" customHeight="1" x14ac:dyDescent="0.25">
      <c r="A66" s="328"/>
      <c r="B66" s="41" t="s">
        <v>38</v>
      </c>
      <c r="C66" s="3" t="s">
        <v>39</v>
      </c>
      <c r="D66" s="3">
        <v>210</v>
      </c>
      <c r="E66" s="3"/>
      <c r="F66" s="58">
        <v>11800</v>
      </c>
      <c r="G66" s="61">
        <f t="shared" ref="G66:G68" si="9">D66*F66</f>
        <v>2478000</v>
      </c>
    </row>
    <row r="67" spans="1:7" ht="54" customHeight="1" x14ac:dyDescent="0.25">
      <c r="A67" s="328"/>
      <c r="B67" s="41" t="s">
        <v>72</v>
      </c>
      <c r="C67" s="3" t="s">
        <v>73</v>
      </c>
      <c r="D67" s="3">
        <v>4</v>
      </c>
      <c r="E67" s="3"/>
      <c r="F67" s="58">
        <v>650000</v>
      </c>
      <c r="G67" s="61">
        <f t="shared" si="9"/>
        <v>2600000</v>
      </c>
    </row>
    <row r="68" spans="1:7" s="4" customFormat="1" ht="40.5" customHeight="1" x14ac:dyDescent="0.3">
      <c r="A68" s="328"/>
      <c r="B68" s="41" t="s">
        <v>78</v>
      </c>
      <c r="C68" s="3" t="s">
        <v>58</v>
      </c>
      <c r="D68" s="3">
        <v>210</v>
      </c>
      <c r="E68" s="3"/>
      <c r="F68" s="58">
        <v>110000</v>
      </c>
      <c r="G68" s="61">
        <f t="shared" si="9"/>
        <v>23100000</v>
      </c>
    </row>
    <row r="69" spans="1:7" ht="31.5" customHeight="1" x14ac:dyDescent="0.25">
      <c r="A69" s="328"/>
      <c r="B69" s="41" t="s">
        <v>36</v>
      </c>
      <c r="C69" s="3" t="s">
        <v>29</v>
      </c>
      <c r="D69" s="3">
        <v>1</v>
      </c>
      <c r="E69" s="3"/>
      <c r="F69" s="58">
        <v>200000</v>
      </c>
      <c r="G69" s="61">
        <f t="shared" ref="G69:G74" si="10">D69*F69</f>
        <v>200000</v>
      </c>
    </row>
    <row r="70" spans="1:7" ht="22.5" customHeight="1" x14ac:dyDescent="0.25">
      <c r="A70" s="328"/>
      <c r="B70" s="41" t="s">
        <v>38</v>
      </c>
      <c r="C70" s="3" t="s">
        <v>39</v>
      </c>
      <c r="D70" s="3">
        <v>210</v>
      </c>
      <c r="E70" s="3"/>
      <c r="F70" s="58">
        <v>11800</v>
      </c>
      <c r="G70" s="61">
        <f t="shared" si="10"/>
        <v>2478000</v>
      </c>
    </row>
    <row r="71" spans="1:7" ht="54" customHeight="1" x14ac:dyDescent="0.25">
      <c r="A71" s="328"/>
      <c r="B71" s="41" t="s">
        <v>72</v>
      </c>
      <c r="C71" s="3" t="s">
        <v>73</v>
      </c>
      <c r="D71" s="3">
        <v>4</v>
      </c>
      <c r="E71" s="3"/>
      <c r="F71" s="58">
        <v>650000</v>
      </c>
      <c r="G71" s="61">
        <f t="shared" si="10"/>
        <v>2600000</v>
      </c>
    </row>
    <row r="72" spans="1:7" ht="28.5" customHeight="1" x14ac:dyDescent="0.25">
      <c r="A72" s="328"/>
      <c r="B72" s="41" t="s">
        <v>79</v>
      </c>
      <c r="C72" s="3" t="s">
        <v>80</v>
      </c>
      <c r="D72" s="3">
        <v>210</v>
      </c>
      <c r="E72" s="3"/>
      <c r="F72" s="58">
        <v>5000</v>
      </c>
      <c r="G72" s="61">
        <f t="shared" si="10"/>
        <v>1050000</v>
      </c>
    </row>
    <row r="73" spans="1:7" ht="28.5" customHeight="1" x14ac:dyDescent="0.25">
      <c r="A73" s="328"/>
      <c r="B73" s="41" t="s">
        <v>81</v>
      </c>
      <c r="C73" s="3" t="s">
        <v>82</v>
      </c>
      <c r="D73" s="3">
        <v>210</v>
      </c>
      <c r="E73" s="3"/>
      <c r="F73" s="58">
        <v>28000</v>
      </c>
      <c r="G73" s="61">
        <f t="shared" si="10"/>
        <v>5880000</v>
      </c>
    </row>
    <row r="74" spans="1:7" s="4" customFormat="1" ht="30" customHeight="1" x14ac:dyDescent="0.3">
      <c r="A74" s="328"/>
      <c r="B74" s="8" t="s">
        <v>83</v>
      </c>
      <c r="C74" s="3" t="s">
        <v>84</v>
      </c>
      <c r="D74" s="3">
        <v>210</v>
      </c>
      <c r="E74" s="3"/>
      <c r="F74" s="58">
        <v>15000</v>
      </c>
      <c r="G74" s="61">
        <f t="shared" si="10"/>
        <v>3150000</v>
      </c>
    </row>
    <row r="75" spans="1:7" s="4" customFormat="1" ht="32.25" customHeight="1" x14ac:dyDescent="0.3">
      <c r="A75" s="328" t="s">
        <v>85</v>
      </c>
      <c r="B75" s="8" t="s">
        <v>69</v>
      </c>
      <c r="C75" s="3" t="s">
        <v>29</v>
      </c>
      <c r="D75" s="3">
        <v>1</v>
      </c>
      <c r="E75" s="3"/>
      <c r="F75" s="58">
        <v>300000</v>
      </c>
      <c r="G75" s="61">
        <f>D75*F75</f>
        <v>300000</v>
      </c>
    </row>
    <row r="76" spans="1:7" s="4" customFormat="1" ht="35.25" customHeight="1" x14ac:dyDescent="0.3">
      <c r="A76" s="328"/>
      <c r="B76" s="41" t="s">
        <v>86</v>
      </c>
      <c r="C76" s="3" t="s">
        <v>71</v>
      </c>
      <c r="D76" s="3">
        <v>84</v>
      </c>
      <c r="E76" s="3"/>
      <c r="F76" s="58">
        <v>110000</v>
      </c>
      <c r="G76" s="61">
        <f t="shared" ref="G76:G80" si="11">D76*F76</f>
        <v>9240000</v>
      </c>
    </row>
    <row r="77" spans="1:7" ht="22.5" customHeight="1" x14ac:dyDescent="0.25">
      <c r="A77" s="328"/>
      <c r="B77" s="41" t="s">
        <v>87</v>
      </c>
      <c r="C77" s="3" t="s">
        <v>88</v>
      </c>
      <c r="D77" s="3">
        <v>120</v>
      </c>
      <c r="E77" s="3"/>
      <c r="F77" s="58">
        <v>120000</v>
      </c>
      <c r="G77" s="61">
        <f t="shared" si="11"/>
        <v>14400000</v>
      </c>
    </row>
    <row r="78" spans="1:7" ht="22.5" customHeight="1" x14ac:dyDescent="0.25">
      <c r="A78" s="328"/>
      <c r="B78" s="41" t="s">
        <v>38</v>
      </c>
      <c r="C78" s="3" t="s">
        <v>39</v>
      </c>
      <c r="D78" s="3">
        <v>210</v>
      </c>
      <c r="E78" s="3"/>
      <c r="F78" s="58">
        <v>11800</v>
      </c>
      <c r="G78" s="61">
        <f t="shared" si="11"/>
        <v>2478000</v>
      </c>
    </row>
    <row r="79" spans="1:7" ht="54" customHeight="1" x14ac:dyDescent="0.25">
      <c r="A79" s="328"/>
      <c r="B79" s="41" t="s">
        <v>72</v>
      </c>
      <c r="C79" s="3" t="s">
        <v>73</v>
      </c>
      <c r="D79" s="3">
        <v>21</v>
      </c>
      <c r="E79" s="3"/>
      <c r="F79" s="58">
        <v>650000</v>
      </c>
      <c r="G79" s="61">
        <f t="shared" si="11"/>
        <v>13650000</v>
      </c>
    </row>
    <row r="80" spans="1:7" s="4" customFormat="1" ht="35.25" customHeight="1" x14ac:dyDescent="0.3">
      <c r="A80" s="328"/>
      <c r="B80" s="41" t="s">
        <v>89</v>
      </c>
      <c r="C80" s="3" t="s">
        <v>71</v>
      </c>
      <c r="D80" s="3">
        <v>7</v>
      </c>
      <c r="E80" s="3"/>
      <c r="F80" s="58">
        <v>120000</v>
      </c>
      <c r="G80" s="61">
        <f t="shared" si="11"/>
        <v>840000</v>
      </c>
    </row>
    <row r="81" spans="1:7" ht="22.5" customHeight="1" x14ac:dyDescent="0.25">
      <c r="A81" s="328"/>
      <c r="B81" s="41" t="s">
        <v>38</v>
      </c>
      <c r="C81" s="3" t="s">
        <v>39</v>
      </c>
      <c r="D81" s="3">
        <v>210</v>
      </c>
      <c r="E81" s="3"/>
      <c r="F81" s="58">
        <v>11800</v>
      </c>
      <c r="G81" s="61">
        <f t="shared" ref="G81:G83" si="12">D81*F81</f>
        <v>2478000</v>
      </c>
    </row>
    <row r="82" spans="1:7" ht="54" customHeight="1" x14ac:dyDescent="0.25">
      <c r="A82" s="328"/>
      <c r="B82" s="41" t="s">
        <v>72</v>
      </c>
      <c r="C82" s="3" t="s">
        <v>73</v>
      </c>
      <c r="D82" s="3">
        <v>4</v>
      </c>
      <c r="E82" s="3"/>
      <c r="F82" s="58">
        <v>650000</v>
      </c>
      <c r="G82" s="61">
        <f t="shared" si="12"/>
        <v>2600000</v>
      </c>
    </row>
    <row r="83" spans="1:7" s="4" customFormat="1" ht="38.25" customHeight="1" x14ac:dyDescent="0.3">
      <c r="A83" s="328"/>
      <c r="B83" s="41" t="s">
        <v>90</v>
      </c>
      <c r="C83" s="3" t="s">
        <v>71</v>
      </c>
      <c r="D83" s="3">
        <v>21</v>
      </c>
      <c r="E83" s="3"/>
      <c r="F83" s="58">
        <v>120000</v>
      </c>
      <c r="G83" s="61">
        <f t="shared" si="12"/>
        <v>2520000</v>
      </c>
    </row>
    <row r="84" spans="1:7" ht="22.5" customHeight="1" x14ac:dyDescent="0.25">
      <c r="A84" s="328"/>
      <c r="B84" s="41" t="s">
        <v>38</v>
      </c>
      <c r="C84" s="3" t="s">
        <v>39</v>
      </c>
      <c r="D84" s="3">
        <v>210</v>
      </c>
      <c r="E84" s="3"/>
      <c r="F84" s="58">
        <v>11800</v>
      </c>
      <c r="G84" s="61">
        <f t="shared" ref="G84:G86" si="13">D84*F84</f>
        <v>2478000</v>
      </c>
    </row>
    <row r="85" spans="1:7" ht="54" customHeight="1" x14ac:dyDescent="0.25">
      <c r="A85" s="328"/>
      <c r="B85" s="41" t="s">
        <v>72</v>
      </c>
      <c r="C85" s="3" t="s">
        <v>73</v>
      </c>
      <c r="D85" s="3">
        <v>21</v>
      </c>
      <c r="E85" s="3"/>
      <c r="F85" s="58">
        <v>650000</v>
      </c>
      <c r="G85" s="61">
        <f t="shared" si="13"/>
        <v>13650000</v>
      </c>
    </row>
    <row r="86" spans="1:7" s="4" customFormat="1" ht="35.25" customHeight="1" x14ac:dyDescent="0.3">
      <c r="A86" s="328"/>
      <c r="B86" s="41" t="s">
        <v>91</v>
      </c>
      <c r="C86" s="3" t="s">
        <v>29</v>
      </c>
      <c r="D86" s="3">
        <v>1</v>
      </c>
      <c r="E86" s="3"/>
      <c r="F86" s="58">
        <v>22000000</v>
      </c>
      <c r="G86" s="61">
        <f t="shared" si="13"/>
        <v>22000000</v>
      </c>
    </row>
    <row r="87" spans="1:7" ht="22.5" customHeight="1" x14ac:dyDescent="0.25">
      <c r="A87" s="328"/>
      <c r="B87" s="41" t="s">
        <v>38</v>
      </c>
      <c r="C87" s="3" t="s">
        <v>39</v>
      </c>
      <c r="D87" s="3">
        <v>210</v>
      </c>
      <c r="E87" s="3"/>
      <c r="F87" s="58">
        <v>11800</v>
      </c>
      <c r="G87" s="61">
        <f t="shared" ref="G87:G90" si="14">D87*F87</f>
        <v>2478000</v>
      </c>
    </row>
    <row r="88" spans="1:7" ht="54" customHeight="1" x14ac:dyDescent="0.25">
      <c r="A88" s="328"/>
      <c r="B88" s="41" t="s">
        <v>72</v>
      </c>
      <c r="C88" s="3" t="s">
        <v>73</v>
      </c>
      <c r="D88" s="3">
        <v>3</v>
      </c>
      <c r="E88" s="3"/>
      <c r="F88" s="58">
        <v>650000</v>
      </c>
      <c r="G88" s="61">
        <f t="shared" si="14"/>
        <v>1950000</v>
      </c>
    </row>
    <row r="89" spans="1:7" s="4" customFormat="1" ht="27" customHeight="1" x14ac:dyDescent="0.3">
      <c r="A89" s="328"/>
      <c r="B89" s="41" t="s">
        <v>92</v>
      </c>
      <c r="C89" s="3" t="s">
        <v>29</v>
      </c>
      <c r="D89" s="3">
        <v>1</v>
      </c>
      <c r="E89" s="3"/>
      <c r="F89" s="58">
        <v>5000000</v>
      </c>
      <c r="G89" s="61">
        <f t="shared" si="14"/>
        <v>5000000</v>
      </c>
    </row>
    <row r="90" spans="1:7" s="4" customFormat="1" ht="27" customHeight="1" thickBot="1" x14ac:dyDescent="0.35">
      <c r="A90" s="329"/>
      <c r="B90" s="11" t="s">
        <v>93</v>
      </c>
      <c r="C90" s="12" t="s">
        <v>94</v>
      </c>
      <c r="D90" s="12">
        <v>60</v>
      </c>
      <c r="E90" s="12"/>
      <c r="F90" s="81">
        <v>85000</v>
      </c>
      <c r="G90" s="83">
        <f t="shared" si="14"/>
        <v>5100000</v>
      </c>
    </row>
    <row r="91" spans="1:7" s="14" customFormat="1" ht="22.5" customHeight="1" thickBot="1" x14ac:dyDescent="0.35">
      <c r="A91" s="330" t="s">
        <v>95</v>
      </c>
      <c r="B91" s="331"/>
      <c r="C91" s="331"/>
      <c r="D91" s="331"/>
      <c r="E91" s="331"/>
      <c r="F91" s="331"/>
      <c r="G91" s="33">
        <f>SUM(G53:G90)</f>
        <v>181014000</v>
      </c>
    </row>
    <row r="92" spans="1:7" s="4" customFormat="1" ht="27" customHeight="1" thickBot="1" x14ac:dyDescent="0.35">
      <c r="A92" s="53"/>
      <c r="B92" s="54"/>
      <c r="C92" s="5"/>
      <c r="D92" s="5"/>
      <c r="E92" s="5"/>
      <c r="F92" s="9"/>
      <c r="G92" s="45"/>
    </row>
    <row r="93" spans="1:7" ht="21.75" customHeight="1" x14ac:dyDescent="0.25">
      <c r="A93" s="332" t="s">
        <v>96</v>
      </c>
      <c r="B93" s="333"/>
      <c r="C93" s="333"/>
      <c r="D93" s="333"/>
      <c r="E93" s="333"/>
      <c r="F93" s="333"/>
      <c r="G93" s="334"/>
    </row>
    <row r="94" spans="1:7" ht="35.25" customHeight="1" thickBot="1" x14ac:dyDescent="0.3">
      <c r="A94" s="85" t="s">
        <v>4</v>
      </c>
      <c r="B94" s="86" t="s">
        <v>5</v>
      </c>
      <c r="C94" s="86" t="s">
        <v>6</v>
      </c>
      <c r="D94" s="86" t="s">
        <v>7</v>
      </c>
      <c r="E94" s="86" t="s">
        <v>8</v>
      </c>
      <c r="F94" s="87" t="s">
        <v>9</v>
      </c>
      <c r="G94" s="88" t="s">
        <v>10</v>
      </c>
    </row>
    <row r="95" spans="1:7" s="4" customFormat="1" ht="32.25" customHeight="1" x14ac:dyDescent="0.3">
      <c r="A95" s="341" t="s">
        <v>97</v>
      </c>
      <c r="B95" s="84" t="s">
        <v>69</v>
      </c>
      <c r="C95" s="71" t="s">
        <v>29</v>
      </c>
      <c r="D95" s="71">
        <v>1</v>
      </c>
      <c r="E95" s="71"/>
      <c r="F95" s="75">
        <v>300000</v>
      </c>
      <c r="G95" s="73">
        <f>D95*F95</f>
        <v>300000</v>
      </c>
    </row>
    <row r="96" spans="1:7" s="4" customFormat="1" ht="50.25" customHeight="1" x14ac:dyDescent="0.3">
      <c r="A96" s="338"/>
      <c r="B96" s="6" t="s">
        <v>22</v>
      </c>
      <c r="C96" s="3" t="s">
        <v>23</v>
      </c>
      <c r="D96" s="3">
        <v>300</v>
      </c>
      <c r="E96" s="3"/>
      <c r="F96" s="57">
        <v>850</v>
      </c>
      <c r="G96" s="61">
        <f>D96*F96</f>
        <v>255000</v>
      </c>
    </row>
    <row r="97" spans="1:7" s="4" customFormat="1" ht="60.75" customHeight="1" x14ac:dyDescent="0.3">
      <c r="A97" s="338"/>
      <c r="B97" s="6" t="s">
        <v>98</v>
      </c>
      <c r="C97" s="3" t="s">
        <v>71</v>
      </c>
      <c r="D97" s="3">
        <v>14</v>
      </c>
      <c r="E97" s="3"/>
      <c r="F97" s="58">
        <v>300000</v>
      </c>
      <c r="G97" s="30">
        <f t="shared" ref="G97:G100" si="15">D97*F97</f>
        <v>4200000</v>
      </c>
    </row>
    <row r="98" spans="1:7" ht="39" customHeight="1" x14ac:dyDescent="0.25">
      <c r="A98" s="338"/>
      <c r="B98" s="41" t="s">
        <v>99</v>
      </c>
      <c r="C98" s="3" t="s">
        <v>71</v>
      </c>
      <c r="D98" s="3">
        <v>14</v>
      </c>
      <c r="E98" s="3"/>
      <c r="F98" s="58">
        <v>100000</v>
      </c>
      <c r="G98" s="61">
        <f t="shared" si="15"/>
        <v>1400000</v>
      </c>
    </row>
    <row r="99" spans="1:7" s="4" customFormat="1" ht="155.25" customHeight="1" x14ac:dyDescent="0.3">
      <c r="A99" s="338"/>
      <c r="B99" s="6" t="s">
        <v>100</v>
      </c>
      <c r="C99" s="3" t="s">
        <v>101</v>
      </c>
      <c r="D99" s="3">
        <v>40</v>
      </c>
      <c r="E99" s="3"/>
      <c r="F99" s="58">
        <v>250000</v>
      </c>
      <c r="G99" s="61">
        <f t="shared" si="15"/>
        <v>10000000</v>
      </c>
    </row>
    <row r="100" spans="1:7" s="4" customFormat="1" ht="108.75" customHeight="1" x14ac:dyDescent="0.3">
      <c r="A100" s="338"/>
      <c r="B100" s="6" t="s">
        <v>102</v>
      </c>
      <c r="C100" s="3" t="s">
        <v>39</v>
      </c>
      <c r="D100" s="3">
        <v>280</v>
      </c>
      <c r="E100" s="3"/>
      <c r="F100" s="58">
        <v>13500</v>
      </c>
      <c r="G100" s="61">
        <f t="shared" si="15"/>
        <v>3780000</v>
      </c>
    </row>
    <row r="101" spans="1:7" s="4" customFormat="1" ht="32.25" customHeight="1" x14ac:dyDescent="0.3">
      <c r="A101" s="339" t="s">
        <v>103</v>
      </c>
      <c r="B101" s="8" t="s">
        <v>69</v>
      </c>
      <c r="C101" s="3" t="s">
        <v>29</v>
      </c>
      <c r="D101" s="3">
        <v>1</v>
      </c>
      <c r="E101" s="3"/>
      <c r="F101" s="58">
        <v>300000</v>
      </c>
      <c r="G101" s="30">
        <f>D101*F101</f>
        <v>300000</v>
      </c>
    </row>
    <row r="102" spans="1:7" s="4" customFormat="1" ht="118.5" customHeight="1" x14ac:dyDescent="0.3">
      <c r="A102" s="340"/>
      <c r="B102" s="6" t="s">
        <v>104</v>
      </c>
      <c r="C102" s="3" t="s">
        <v>58</v>
      </c>
      <c r="D102" s="3">
        <v>40</v>
      </c>
      <c r="E102" s="3"/>
      <c r="F102" s="58">
        <v>400000</v>
      </c>
      <c r="G102" s="30">
        <f>D102*F102</f>
        <v>16000000</v>
      </c>
    </row>
    <row r="103" spans="1:7" s="4" customFormat="1" ht="155.25" customHeight="1" x14ac:dyDescent="0.3">
      <c r="A103" s="340"/>
      <c r="B103" s="6" t="s">
        <v>105</v>
      </c>
      <c r="C103" s="3" t="s">
        <v>101</v>
      </c>
      <c r="D103" s="3">
        <v>40</v>
      </c>
      <c r="E103" s="3"/>
      <c r="F103" s="58">
        <v>150000</v>
      </c>
      <c r="G103" s="30">
        <f>D103*F103</f>
        <v>6000000</v>
      </c>
    </row>
    <row r="104" spans="1:7" s="4" customFormat="1" ht="32.25" customHeight="1" x14ac:dyDescent="0.3">
      <c r="A104" s="340" t="s">
        <v>106</v>
      </c>
      <c r="B104" s="8" t="s">
        <v>69</v>
      </c>
      <c r="C104" s="3" t="s">
        <v>29</v>
      </c>
      <c r="D104" s="3">
        <v>1</v>
      </c>
      <c r="E104" s="3"/>
      <c r="F104" s="58">
        <v>300000</v>
      </c>
      <c r="G104" s="30">
        <f>D104*F104</f>
        <v>300000</v>
      </c>
    </row>
    <row r="105" spans="1:7" s="4" customFormat="1" ht="61.5" customHeight="1" x14ac:dyDescent="0.3">
      <c r="A105" s="340"/>
      <c r="B105" s="6" t="s">
        <v>107</v>
      </c>
      <c r="C105" s="3" t="s">
        <v>71</v>
      </c>
      <c r="D105" s="3">
        <v>12</v>
      </c>
      <c r="E105" s="3"/>
      <c r="F105" s="58">
        <v>300000</v>
      </c>
      <c r="G105" s="30">
        <f t="shared" ref="G105:G107" si="16">D105*F105</f>
        <v>3600000</v>
      </c>
    </row>
    <row r="106" spans="1:7" ht="325.5" customHeight="1" x14ac:dyDescent="0.25">
      <c r="A106" s="340"/>
      <c r="B106" s="41" t="s">
        <v>108</v>
      </c>
      <c r="C106" s="3" t="s">
        <v>101</v>
      </c>
      <c r="D106" s="3">
        <v>50</v>
      </c>
      <c r="E106" s="3"/>
      <c r="F106" s="58">
        <v>150000</v>
      </c>
      <c r="G106" s="61">
        <f t="shared" si="16"/>
        <v>7500000</v>
      </c>
    </row>
    <row r="107" spans="1:7" s="4" customFormat="1" ht="102" customHeight="1" x14ac:dyDescent="0.3">
      <c r="A107" s="341"/>
      <c r="B107" s="6" t="s">
        <v>102</v>
      </c>
      <c r="C107" s="3" t="s">
        <v>39</v>
      </c>
      <c r="D107" s="3">
        <v>240</v>
      </c>
      <c r="E107" s="3"/>
      <c r="F107" s="58">
        <v>13500</v>
      </c>
      <c r="G107" s="61">
        <f t="shared" si="16"/>
        <v>3240000</v>
      </c>
    </row>
    <row r="108" spans="1:7" s="4" customFormat="1" ht="90.75" customHeight="1" x14ac:dyDescent="0.3">
      <c r="A108" s="339" t="s">
        <v>109</v>
      </c>
      <c r="B108" s="6" t="s">
        <v>110</v>
      </c>
      <c r="C108" s="3" t="s">
        <v>71</v>
      </c>
      <c r="D108" s="3">
        <v>12</v>
      </c>
      <c r="E108" s="3"/>
      <c r="F108" s="58">
        <v>30000</v>
      </c>
      <c r="G108" s="30">
        <f t="shared" ref="G108:G111" si="17">D108*F108</f>
        <v>360000</v>
      </c>
    </row>
    <row r="109" spans="1:7" s="4" customFormat="1" ht="189.75" customHeight="1" x14ac:dyDescent="0.3">
      <c r="A109" s="340"/>
      <c r="B109" s="6" t="s">
        <v>111</v>
      </c>
      <c r="C109" s="3" t="s">
        <v>101</v>
      </c>
      <c r="D109" s="3">
        <v>40</v>
      </c>
      <c r="E109" s="3"/>
      <c r="F109" s="58">
        <v>150000</v>
      </c>
      <c r="G109" s="61">
        <f t="shared" si="17"/>
        <v>6000000</v>
      </c>
    </row>
    <row r="110" spans="1:7" s="4" customFormat="1" ht="193.5" customHeight="1" x14ac:dyDescent="0.3">
      <c r="A110" s="340"/>
      <c r="B110" s="19" t="s">
        <v>112</v>
      </c>
      <c r="C110" s="12" t="s">
        <v>113</v>
      </c>
      <c r="D110" s="12">
        <v>40</v>
      </c>
      <c r="E110" s="12"/>
      <c r="F110" s="81">
        <v>885000</v>
      </c>
      <c r="G110" s="83">
        <f t="shared" si="17"/>
        <v>35400000</v>
      </c>
    </row>
    <row r="111" spans="1:7" s="4" customFormat="1" ht="112.5" customHeight="1" thickBot="1" x14ac:dyDescent="0.35">
      <c r="A111" s="340"/>
      <c r="B111" s="19" t="s">
        <v>102</v>
      </c>
      <c r="C111" s="12" t="s">
        <v>39</v>
      </c>
      <c r="D111" s="12">
        <v>240</v>
      </c>
      <c r="E111" s="12"/>
      <c r="F111" s="81">
        <v>13500</v>
      </c>
      <c r="G111" s="83">
        <f t="shared" si="17"/>
        <v>3240000</v>
      </c>
    </row>
    <row r="112" spans="1:7" s="14" customFormat="1" ht="18.75" customHeight="1" thickBot="1" x14ac:dyDescent="0.35">
      <c r="A112" s="342" t="s">
        <v>114</v>
      </c>
      <c r="B112" s="343"/>
      <c r="C112" s="343"/>
      <c r="D112" s="343"/>
      <c r="E112" s="343"/>
      <c r="F112" s="343"/>
      <c r="G112" s="32">
        <f>SUM(G95:G111)</f>
        <v>101875000</v>
      </c>
    </row>
    <row r="113" spans="1:8" x14ac:dyDescent="0.25">
      <c r="A113" s="44"/>
      <c r="G113" s="45"/>
    </row>
    <row r="114" spans="1:8" x14ac:dyDescent="0.25">
      <c r="A114" s="44"/>
      <c r="G114" s="45"/>
    </row>
    <row r="115" spans="1:8" ht="13.8" thickBot="1" x14ac:dyDescent="0.3">
      <c r="A115" s="44"/>
      <c r="G115" s="45"/>
    </row>
    <row r="116" spans="1:8" ht="14.25" customHeight="1" x14ac:dyDescent="0.25">
      <c r="A116" s="335" t="s">
        <v>115</v>
      </c>
      <c r="B116" s="336"/>
      <c r="C116" s="336"/>
      <c r="D116" s="336"/>
      <c r="E116" s="336"/>
      <c r="F116" s="336"/>
      <c r="G116" s="337"/>
    </row>
    <row r="117" spans="1:8" x14ac:dyDescent="0.25">
      <c r="A117" s="44"/>
      <c r="G117" s="45"/>
    </row>
    <row r="118" spans="1:8" ht="14.25" customHeight="1" thickBot="1" x14ac:dyDescent="0.3">
      <c r="A118" s="365" t="s">
        <v>116</v>
      </c>
      <c r="B118" s="366"/>
      <c r="C118" s="366"/>
      <c r="D118" s="366"/>
      <c r="E118" s="366"/>
      <c r="F118" s="366"/>
      <c r="G118" s="367"/>
    </row>
    <row r="119" spans="1:8" ht="33" customHeight="1" thickBot="1" x14ac:dyDescent="0.3">
      <c r="A119" s="76" t="s">
        <v>4</v>
      </c>
      <c r="B119" s="77" t="s">
        <v>5</v>
      </c>
      <c r="C119" s="77" t="s">
        <v>6</v>
      </c>
      <c r="D119" s="77" t="s">
        <v>7</v>
      </c>
      <c r="E119" s="77" t="s">
        <v>8</v>
      </c>
      <c r="F119" s="78" t="s">
        <v>9</v>
      </c>
      <c r="G119" s="79" t="s">
        <v>10</v>
      </c>
    </row>
    <row r="120" spans="1:8" s="4" customFormat="1" ht="18.75" customHeight="1" x14ac:dyDescent="0.3">
      <c r="A120" s="351" t="s">
        <v>11</v>
      </c>
      <c r="B120" s="74" t="s">
        <v>117</v>
      </c>
      <c r="C120" s="71" t="s">
        <v>13</v>
      </c>
      <c r="D120" s="71">
        <v>1</v>
      </c>
      <c r="E120" s="71">
        <v>8</v>
      </c>
      <c r="F120" s="75">
        <v>4587700</v>
      </c>
      <c r="G120" s="73">
        <f>D120*E120*F120</f>
        <v>36701600</v>
      </c>
      <c r="H120" s="38"/>
    </row>
    <row r="121" spans="1:8" s="4" customFormat="1" ht="18.75" customHeight="1" x14ac:dyDescent="0.3">
      <c r="A121" s="328"/>
      <c r="B121" s="2" t="s">
        <v>12</v>
      </c>
      <c r="C121" s="3" t="s">
        <v>13</v>
      </c>
      <c r="D121" s="3">
        <v>1</v>
      </c>
      <c r="E121" s="3">
        <v>8</v>
      </c>
      <c r="F121" s="58">
        <v>6200000</v>
      </c>
      <c r="G121" s="30">
        <f>D121*E121*F121</f>
        <v>49600000</v>
      </c>
    </row>
    <row r="122" spans="1:8" s="4" customFormat="1" ht="33" customHeight="1" x14ac:dyDescent="0.3">
      <c r="A122" s="328"/>
      <c r="B122" s="6" t="s">
        <v>118</v>
      </c>
      <c r="C122" s="3" t="s">
        <v>13</v>
      </c>
      <c r="D122" s="3">
        <v>1</v>
      </c>
      <c r="E122" s="3">
        <v>8</v>
      </c>
      <c r="F122" s="57">
        <v>5200000</v>
      </c>
      <c r="G122" s="30">
        <f t="shared" ref="G122:G125" si="18">D122*E122*F122</f>
        <v>41600000</v>
      </c>
    </row>
    <row r="123" spans="1:8" s="4" customFormat="1" ht="18.75" customHeight="1" x14ac:dyDescent="0.3">
      <c r="A123" s="328"/>
      <c r="B123" s="2" t="s">
        <v>119</v>
      </c>
      <c r="C123" s="3" t="s">
        <v>13</v>
      </c>
      <c r="D123" s="3">
        <v>1</v>
      </c>
      <c r="E123" s="3">
        <v>6</v>
      </c>
      <c r="F123" s="57">
        <v>3000000</v>
      </c>
      <c r="G123" s="30">
        <f t="shared" si="18"/>
        <v>18000000</v>
      </c>
    </row>
    <row r="124" spans="1:8" s="4" customFormat="1" ht="18.75" customHeight="1" x14ac:dyDescent="0.3">
      <c r="A124" s="328"/>
      <c r="B124" s="2" t="s">
        <v>16</v>
      </c>
      <c r="C124" s="3" t="s">
        <v>13</v>
      </c>
      <c r="D124" s="3">
        <v>1</v>
      </c>
      <c r="E124" s="3">
        <v>8</v>
      </c>
      <c r="F124" s="57">
        <v>2800000</v>
      </c>
      <c r="G124" s="30">
        <f t="shared" si="18"/>
        <v>22400000</v>
      </c>
    </row>
    <row r="125" spans="1:8" s="4" customFormat="1" ht="18.75" customHeight="1" thickBot="1" x14ac:dyDescent="0.35">
      <c r="A125" s="329"/>
      <c r="B125" s="80" t="s">
        <v>120</v>
      </c>
      <c r="C125" s="12" t="s">
        <v>13</v>
      </c>
      <c r="D125" s="12">
        <v>5</v>
      </c>
      <c r="E125" s="12">
        <v>7</v>
      </c>
      <c r="F125" s="81">
        <v>2800000</v>
      </c>
      <c r="G125" s="31">
        <f t="shared" si="18"/>
        <v>98000000</v>
      </c>
    </row>
    <row r="126" spans="1:8" ht="14.25" customHeight="1" thickBot="1" x14ac:dyDescent="0.3">
      <c r="A126" s="368" t="s">
        <v>121</v>
      </c>
      <c r="B126" s="369"/>
      <c r="C126" s="369"/>
      <c r="D126" s="369"/>
      <c r="E126" s="369"/>
      <c r="F126" s="369"/>
      <c r="G126" s="82">
        <f>SUM(G120:G125)</f>
        <v>266301600</v>
      </c>
    </row>
    <row r="127" spans="1:8" ht="13.8" thickBot="1" x14ac:dyDescent="0.3">
      <c r="A127" s="44"/>
      <c r="G127" s="45"/>
    </row>
    <row r="128" spans="1:8" ht="27" customHeight="1" x14ac:dyDescent="0.25">
      <c r="A128" s="344" t="s">
        <v>122</v>
      </c>
      <c r="B128" s="345"/>
      <c r="C128" s="345"/>
      <c r="D128" s="345"/>
      <c r="E128" s="345"/>
      <c r="F128" s="345"/>
      <c r="G128" s="346"/>
    </row>
    <row r="129" spans="1:7" ht="35.25" customHeight="1" thickBot="1" x14ac:dyDescent="0.3">
      <c r="A129" s="65" t="s">
        <v>4</v>
      </c>
      <c r="B129" s="66" t="s">
        <v>5</v>
      </c>
      <c r="C129" s="66" t="s">
        <v>6</v>
      </c>
      <c r="D129" s="66" t="s">
        <v>7</v>
      </c>
      <c r="E129" s="66" t="s">
        <v>8</v>
      </c>
      <c r="F129" s="67" t="s">
        <v>9</v>
      </c>
      <c r="G129" s="68" t="s">
        <v>10</v>
      </c>
    </row>
    <row r="130" spans="1:7" s="4" customFormat="1" ht="32.25" customHeight="1" x14ac:dyDescent="0.3">
      <c r="A130" s="341"/>
      <c r="B130" s="70" t="s">
        <v>123</v>
      </c>
      <c r="C130" s="71" t="s">
        <v>21</v>
      </c>
      <c r="D130" s="71">
        <v>100</v>
      </c>
      <c r="E130" s="71"/>
      <c r="F130" s="72">
        <v>2856</v>
      </c>
      <c r="G130" s="73">
        <f t="shared" ref="G130:G140" si="19">D130*F130</f>
        <v>285600</v>
      </c>
    </row>
    <row r="131" spans="1:7" s="4" customFormat="1" ht="51.75" customHeight="1" x14ac:dyDescent="0.3">
      <c r="A131" s="338"/>
      <c r="B131" s="41" t="s">
        <v>24</v>
      </c>
      <c r="C131" s="3" t="s">
        <v>124</v>
      </c>
      <c r="D131" s="3">
        <v>1</v>
      </c>
      <c r="E131" s="3"/>
      <c r="F131" s="57">
        <v>119952</v>
      </c>
      <c r="G131" s="30">
        <f t="shared" si="19"/>
        <v>119952</v>
      </c>
    </row>
    <row r="132" spans="1:7" s="4" customFormat="1" ht="72.75" customHeight="1" x14ac:dyDescent="0.3">
      <c r="A132" s="338"/>
      <c r="B132" s="20" t="s">
        <v>125</v>
      </c>
      <c r="C132" s="15" t="s">
        <v>126</v>
      </c>
      <c r="D132" s="16">
        <v>27</v>
      </c>
      <c r="E132" s="3"/>
      <c r="F132" s="58">
        <v>87346</v>
      </c>
      <c r="G132" s="30">
        <f t="shared" si="19"/>
        <v>2358342</v>
      </c>
    </row>
    <row r="133" spans="1:7" s="4" customFormat="1" ht="35.25" customHeight="1" x14ac:dyDescent="0.3">
      <c r="A133" s="338"/>
      <c r="B133" s="20" t="s">
        <v>127</v>
      </c>
      <c r="C133" s="16" t="s">
        <v>128</v>
      </c>
      <c r="D133" s="16">
        <v>90</v>
      </c>
      <c r="E133" s="3"/>
      <c r="F133" s="58">
        <v>1666</v>
      </c>
      <c r="G133" s="30">
        <f t="shared" si="19"/>
        <v>149940</v>
      </c>
    </row>
    <row r="134" spans="1:7" s="4" customFormat="1" ht="67.5" customHeight="1" x14ac:dyDescent="0.3">
      <c r="A134" s="338"/>
      <c r="B134" s="20" t="s">
        <v>129</v>
      </c>
      <c r="C134" s="16" t="s">
        <v>128</v>
      </c>
      <c r="D134" s="16">
        <v>90</v>
      </c>
      <c r="E134" s="3"/>
      <c r="F134" s="58">
        <v>23562</v>
      </c>
      <c r="G134" s="30">
        <f t="shared" si="19"/>
        <v>2120580</v>
      </c>
    </row>
    <row r="135" spans="1:7" s="4" customFormat="1" ht="45" customHeight="1" x14ac:dyDescent="0.3">
      <c r="A135" s="338"/>
      <c r="B135" s="20" t="s">
        <v>130</v>
      </c>
      <c r="C135" s="16" t="s">
        <v>128</v>
      </c>
      <c r="D135" s="16">
        <v>90</v>
      </c>
      <c r="E135" s="3"/>
      <c r="F135" s="58">
        <v>3689</v>
      </c>
      <c r="G135" s="30">
        <f t="shared" si="19"/>
        <v>332010</v>
      </c>
    </row>
    <row r="136" spans="1:7" s="4" customFormat="1" ht="39" customHeight="1" x14ac:dyDescent="0.3">
      <c r="A136" s="338"/>
      <c r="B136" s="20" t="s">
        <v>131</v>
      </c>
      <c r="C136" s="16" t="s">
        <v>128</v>
      </c>
      <c r="D136" s="16">
        <v>90</v>
      </c>
      <c r="E136" s="3"/>
      <c r="F136" s="58">
        <v>11067</v>
      </c>
      <c r="G136" s="30">
        <f t="shared" si="19"/>
        <v>996030</v>
      </c>
    </row>
    <row r="137" spans="1:7" s="4" customFormat="1" ht="67.5" customHeight="1" x14ac:dyDescent="0.3">
      <c r="A137" s="338"/>
      <c r="B137" s="20" t="s">
        <v>132</v>
      </c>
      <c r="C137" s="16" t="s">
        <v>128</v>
      </c>
      <c r="D137" s="16">
        <v>5</v>
      </c>
      <c r="E137" s="3"/>
      <c r="F137" s="58">
        <v>949977</v>
      </c>
      <c r="G137" s="30">
        <f t="shared" si="19"/>
        <v>4749885</v>
      </c>
    </row>
    <row r="138" spans="1:7" s="4" customFormat="1" ht="24.75" customHeight="1" x14ac:dyDescent="0.3">
      <c r="A138" s="338"/>
      <c r="B138" s="20" t="s">
        <v>133</v>
      </c>
      <c r="C138" s="16" t="s">
        <v>134</v>
      </c>
      <c r="D138" s="16">
        <v>1</v>
      </c>
      <c r="E138" s="3"/>
      <c r="F138" s="58">
        <v>1000000</v>
      </c>
      <c r="G138" s="30">
        <f t="shared" si="19"/>
        <v>1000000</v>
      </c>
    </row>
    <row r="139" spans="1:7" s="4" customFormat="1" ht="41.25" customHeight="1" x14ac:dyDescent="0.3">
      <c r="A139" s="338"/>
      <c r="B139" s="20" t="s">
        <v>135</v>
      </c>
      <c r="C139" s="16" t="s">
        <v>136</v>
      </c>
      <c r="D139" s="16">
        <v>90</v>
      </c>
      <c r="E139" s="3"/>
      <c r="F139" s="58">
        <v>30000</v>
      </c>
      <c r="G139" s="30">
        <f t="shared" si="19"/>
        <v>2700000</v>
      </c>
    </row>
    <row r="140" spans="1:7" ht="67.5" customHeight="1" x14ac:dyDescent="0.25">
      <c r="A140" s="338"/>
      <c r="B140" s="20" t="s">
        <v>137</v>
      </c>
      <c r="C140" s="16" t="s">
        <v>138</v>
      </c>
      <c r="D140" s="16">
        <v>90</v>
      </c>
      <c r="E140" s="3"/>
      <c r="F140" s="58">
        <v>75000</v>
      </c>
      <c r="G140" s="30">
        <f t="shared" si="19"/>
        <v>6750000</v>
      </c>
    </row>
    <row r="141" spans="1:7" ht="67.5" customHeight="1" x14ac:dyDescent="0.25">
      <c r="A141" s="338"/>
      <c r="B141" s="20" t="s">
        <v>139</v>
      </c>
      <c r="C141" s="16" t="s">
        <v>140</v>
      </c>
      <c r="D141" s="16">
        <v>12</v>
      </c>
      <c r="E141" s="3"/>
      <c r="F141" s="56">
        <v>195993</v>
      </c>
      <c r="G141" s="30">
        <f t="shared" ref="G141:G145" si="20">D141*F141</f>
        <v>2351916</v>
      </c>
    </row>
    <row r="142" spans="1:7" ht="67.5" customHeight="1" x14ac:dyDescent="0.25">
      <c r="A142" s="338"/>
      <c r="B142" s="20" t="s">
        <v>141</v>
      </c>
      <c r="C142" s="16" t="s">
        <v>142</v>
      </c>
      <c r="D142" s="16">
        <v>2</v>
      </c>
      <c r="E142" s="3"/>
      <c r="F142" s="56">
        <v>3000000</v>
      </c>
      <c r="G142" s="30">
        <f t="shared" si="20"/>
        <v>6000000</v>
      </c>
    </row>
    <row r="143" spans="1:7" ht="48.75" customHeight="1" x14ac:dyDescent="0.25">
      <c r="A143" s="338"/>
      <c r="B143" s="20" t="s">
        <v>143</v>
      </c>
      <c r="C143" s="16" t="s">
        <v>144</v>
      </c>
      <c r="D143" s="16">
        <v>1</v>
      </c>
      <c r="E143" s="3"/>
      <c r="F143" s="56">
        <v>10000000</v>
      </c>
      <c r="G143" s="30">
        <f t="shared" si="20"/>
        <v>10000000</v>
      </c>
    </row>
    <row r="144" spans="1:7" ht="54" customHeight="1" x14ac:dyDescent="0.25">
      <c r="A144" s="338"/>
      <c r="B144" s="41" t="s">
        <v>72</v>
      </c>
      <c r="C144" s="3" t="s">
        <v>73</v>
      </c>
      <c r="D144" s="3">
        <v>2</v>
      </c>
      <c r="E144" s="3"/>
      <c r="F144" s="58">
        <v>949977</v>
      </c>
      <c r="G144" s="61">
        <f t="shared" si="20"/>
        <v>1899954</v>
      </c>
    </row>
    <row r="145" spans="1:7" ht="45.75" customHeight="1" x14ac:dyDescent="0.25">
      <c r="A145" s="338"/>
      <c r="B145" s="20" t="s">
        <v>145</v>
      </c>
      <c r="C145" s="3" t="s">
        <v>29</v>
      </c>
      <c r="D145" s="3">
        <v>1</v>
      </c>
      <c r="E145" s="3"/>
      <c r="F145" s="58">
        <v>2500000</v>
      </c>
      <c r="G145" s="61">
        <f t="shared" si="20"/>
        <v>2500000</v>
      </c>
    </row>
    <row r="146" spans="1:7" s="4" customFormat="1" ht="37.5" customHeight="1" x14ac:dyDescent="0.3">
      <c r="A146" s="340"/>
      <c r="B146" s="8" t="s">
        <v>146</v>
      </c>
      <c r="C146" s="3" t="s">
        <v>147</v>
      </c>
      <c r="D146" s="3">
        <v>80</v>
      </c>
      <c r="E146" s="3"/>
      <c r="F146" s="58">
        <v>700000</v>
      </c>
      <c r="G146" s="61">
        <f t="shared" ref="G146:G148" si="21">D146*F146</f>
        <v>56000000</v>
      </c>
    </row>
    <row r="147" spans="1:7" s="4" customFormat="1" ht="37.5" customHeight="1" x14ac:dyDescent="0.3">
      <c r="A147" s="340"/>
      <c r="B147" s="8" t="s">
        <v>148</v>
      </c>
      <c r="C147" s="3" t="s">
        <v>29</v>
      </c>
      <c r="D147" s="3">
        <v>80</v>
      </c>
      <c r="E147" s="3"/>
      <c r="F147" s="58">
        <v>700000</v>
      </c>
      <c r="G147" s="61">
        <f t="shared" si="21"/>
        <v>56000000</v>
      </c>
    </row>
    <row r="148" spans="1:7" s="4" customFormat="1" ht="30" customHeight="1" thickBot="1" x14ac:dyDescent="0.35">
      <c r="A148" s="340"/>
      <c r="B148" s="20" t="s">
        <v>149</v>
      </c>
      <c r="C148" s="3" t="s">
        <v>29</v>
      </c>
      <c r="D148" s="3">
        <v>1</v>
      </c>
      <c r="E148" s="3"/>
      <c r="F148" s="58">
        <v>30000000</v>
      </c>
      <c r="G148" s="61">
        <f t="shared" si="21"/>
        <v>30000000</v>
      </c>
    </row>
    <row r="149" spans="1:7" s="4" customFormat="1" ht="20.25" customHeight="1" thickBot="1" x14ac:dyDescent="0.35">
      <c r="A149" s="370" t="s">
        <v>150</v>
      </c>
      <c r="B149" s="371"/>
      <c r="C149" s="371"/>
      <c r="D149" s="371"/>
      <c r="E149" s="371"/>
      <c r="F149" s="371"/>
      <c r="G149" s="32">
        <f>SUM(G130:G148)</f>
        <v>186314209</v>
      </c>
    </row>
    <row r="150" spans="1:7" s="4" customFormat="1" ht="20.25" customHeight="1" thickBot="1" x14ac:dyDescent="0.35">
      <c r="A150" s="55"/>
      <c r="C150" s="5"/>
      <c r="D150" s="5"/>
      <c r="E150" s="5"/>
      <c r="F150" s="9"/>
      <c r="G150" s="45"/>
    </row>
    <row r="151" spans="1:7" ht="27" customHeight="1" x14ac:dyDescent="0.25">
      <c r="A151" s="344" t="s">
        <v>151</v>
      </c>
      <c r="B151" s="345"/>
      <c r="C151" s="345"/>
      <c r="D151" s="345"/>
      <c r="E151" s="345"/>
      <c r="F151" s="345"/>
      <c r="G151" s="346"/>
    </row>
    <row r="152" spans="1:7" ht="35.25" customHeight="1" thickBot="1" x14ac:dyDescent="0.3">
      <c r="A152" s="65" t="s">
        <v>4</v>
      </c>
      <c r="B152" s="66" t="s">
        <v>5</v>
      </c>
      <c r="C152" s="66" t="s">
        <v>6</v>
      </c>
      <c r="D152" s="66" t="s">
        <v>7</v>
      </c>
      <c r="E152" s="66" t="s">
        <v>8</v>
      </c>
      <c r="F152" s="67" t="s">
        <v>9</v>
      </c>
      <c r="G152" s="68" t="s">
        <v>10</v>
      </c>
    </row>
    <row r="153" spans="1:7" s="4" customFormat="1" ht="19.5" customHeight="1" x14ac:dyDescent="0.3">
      <c r="A153" s="347" t="s">
        <v>152</v>
      </c>
      <c r="B153" s="374" t="s">
        <v>153</v>
      </c>
      <c r="C153" s="374"/>
      <c r="D153" s="374"/>
      <c r="E153" s="374"/>
      <c r="F153" s="375"/>
      <c r="G153" s="64"/>
    </row>
    <row r="154" spans="1:7" ht="45.75" customHeight="1" x14ac:dyDescent="0.25">
      <c r="A154" s="348"/>
      <c r="B154" s="41" t="s">
        <v>154</v>
      </c>
      <c r="C154" s="16" t="s">
        <v>140</v>
      </c>
      <c r="D154" s="16">
        <v>3</v>
      </c>
      <c r="E154" s="3"/>
      <c r="F154" s="56">
        <v>195993</v>
      </c>
      <c r="G154" s="30">
        <f t="shared" ref="G154:G165" si="22">D154*F154</f>
        <v>587979</v>
      </c>
    </row>
    <row r="155" spans="1:7" ht="37.5" customHeight="1" x14ac:dyDescent="0.25">
      <c r="A155" s="348"/>
      <c r="B155" s="41" t="s">
        <v>155</v>
      </c>
      <c r="C155" s="3" t="s">
        <v>156</v>
      </c>
      <c r="D155" s="3">
        <v>3</v>
      </c>
      <c r="E155" s="3"/>
      <c r="F155" s="57">
        <v>5000000</v>
      </c>
      <c r="G155" s="30">
        <f t="shared" si="22"/>
        <v>15000000</v>
      </c>
    </row>
    <row r="156" spans="1:7" ht="37.5" customHeight="1" x14ac:dyDescent="0.25">
      <c r="A156" s="348"/>
      <c r="B156" s="41" t="s">
        <v>157</v>
      </c>
      <c r="C156" s="3" t="s">
        <v>158</v>
      </c>
      <c r="D156" s="3">
        <v>3</v>
      </c>
      <c r="E156" s="3"/>
      <c r="F156" s="57">
        <v>2726647</v>
      </c>
      <c r="G156" s="30">
        <f t="shared" si="22"/>
        <v>8179941</v>
      </c>
    </row>
    <row r="157" spans="1:7" ht="18" customHeight="1" x14ac:dyDescent="0.25">
      <c r="A157" s="348"/>
      <c r="B157" s="372" t="s">
        <v>159</v>
      </c>
      <c r="C157" s="372"/>
      <c r="D157" s="372"/>
      <c r="E157" s="372"/>
      <c r="F157" s="373"/>
      <c r="G157" s="30">
        <f t="shared" si="22"/>
        <v>0</v>
      </c>
    </row>
    <row r="158" spans="1:7" ht="37.5" customHeight="1" x14ac:dyDescent="0.25">
      <c r="A158" s="348"/>
      <c r="B158" s="41" t="s">
        <v>160</v>
      </c>
      <c r="C158" s="16" t="s">
        <v>140</v>
      </c>
      <c r="D158" s="16">
        <v>3</v>
      </c>
      <c r="E158" s="3"/>
      <c r="F158" s="56">
        <v>195993</v>
      </c>
      <c r="G158" s="30">
        <f t="shared" si="22"/>
        <v>587979</v>
      </c>
    </row>
    <row r="159" spans="1:7" ht="37.5" customHeight="1" x14ac:dyDescent="0.25">
      <c r="A159" s="348"/>
      <c r="B159" s="20" t="s">
        <v>161</v>
      </c>
      <c r="C159" s="3" t="s">
        <v>29</v>
      </c>
      <c r="D159" s="3">
        <v>1</v>
      </c>
      <c r="E159" s="3"/>
      <c r="F159" s="57">
        <v>10000000</v>
      </c>
      <c r="G159" s="30">
        <f t="shared" si="22"/>
        <v>10000000</v>
      </c>
    </row>
    <row r="160" spans="1:7" ht="75.75" customHeight="1" x14ac:dyDescent="0.25">
      <c r="A160" s="348"/>
      <c r="B160" s="20" t="s">
        <v>162</v>
      </c>
      <c r="C160" s="3" t="s">
        <v>29</v>
      </c>
      <c r="D160" s="3">
        <v>1</v>
      </c>
      <c r="E160" s="3"/>
      <c r="F160" s="57">
        <v>9000000</v>
      </c>
      <c r="G160" s="30">
        <f t="shared" si="22"/>
        <v>9000000</v>
      </c>
    </row>
    <row r="161" spans="1:7" ht="18" customHeight="1" x14ac:dyDescent="0.25">
      <c r="A161" s="348"/>
      <c r="B161" s="372" t="s">
        <v>163</v>
      </c>
      <c r="C161" s="372"/>
      <c r="D161" s="372"/>
      <c r="E161" s="372"/>
      <c r="F161" s="373"/>
      <c r="G161" s="30"/>
    </row>
    <row r="162" spans="1:7" ht="37.5" customHeight="1" x14ac:dyDescent="0.25">
      <c r="A162" s="348"/>
      <c r="B162" s="20" t="s">
        <v>164</v>
      </c>
      <c r="C162" s="3" t="s">
        <v>29</v>
      </c>
      <c r="D162" s="3">
        <v>1</v>
      </c>
      <c r="E162" s="3"/>
      <c r="F162" s="57">
        <v>3000000</v>
      </c>
      <c r="G162" s="30">
        <f t="shared" ref="G162" si="23">D162*F162</f>
        <v>3000000</v>
      </c>
    </row>
    <row r="163" spans="1:7" ht="37.5" customHeight="1" x14ac:dyDescent="0.25">
      <c r="A163" s="348"/>
      <c r="B163" s="20" t="s">
        <v>165</v>
      </c>
      <c r="C163" s="3" t="s">
        <v>166</v>
      </c>
      <c r="D163" s="3">
        <v>4</v>
      </c>
      <c r="E163" s="3"/>
      <c r="F163" s="57">
        <v>1800000</v>
      </c>
      <c r="G163" s="30">
        <f t="shared" si="22"/>
        <v>7200000</v>
      </c>
    </row>
    <row r="164" spans="1:7" ht="37.5" customHeight="1" x14ac:dyDescent="0.25">
      <c r="A164" s="348"/>
      <c r="B164" s="20" t="s">
        <v>167</v>
      </c>
      <c r="C164" s="3" t="s">
        <v>88</v>
      </c>
      <c r="D164" s="3">
        <v>2</v>
      </c>
      <c r="E164" s="3"/>
      <c r="F164" s="57">
        <v>3000000</v>
      </c>
      <c r="G164" s="30">
        <f t="shared" si="22"/>
        <v>6000000</v>
      </c>
    </row>
    <row r="165" spans="1:7" ht="49.5" customHeight="1" x14ac:dyDescent="0.25">
      <c r="A165" s="348"/>
      <c r="B165" s="20" t="s">
        <v>168</v>
      </c>
      <c r="C165" s="3" t="s">
        <v>29</v>
      </c>
      <c r="D165" s="3">
        <v>1</v>
      </c>
      <c r="E165" s="3"/>
      <c r="F165" s="57">
        <v>17000000</v>
      </c>
      <c r="G165" s="30">
        <f t="shared" si="22"/>
        <v>17000000</v>
      </c>
    </row>
    <row r="166" spans="1:7" ht="36.75" customHeight="1" x14ac:dyDescent="0.25">
      <c r="A166" s="340"/>
      <c r="B166" s="20" t="s">
        <v>169</v>
      </c>
      <c r="C166" s="3" t="s">
        <v>29</v>
      </c>
      <c r="D166" s="3">
        <v>1</v>
      </c>
      <c r="E166" s="3"/>
      <c r="F166" s="58">
        <v>20000000</v>
      </c>
      <c r="G166" s="61">
        <f t="shared" ref="G166:G169" si="24">D166*F166</f>
        <v>20000000</v>
      </c>
    </row>
    <row r="167" spans="1:7" ht="96.75" customHeight="1" x14ac:dyDescent="0.25">
      <c r="A167" s="340"/>
      <c r="B167" s="20" t="s">
        <v>170</v>
      </c>
      <c r="C167" s="3" t="s">
        <v>29</v>
      </c>
      <c r="D167" s="3">
        <v>1</v>
      </c>
      <c r="E167" s="3"/>
      <c r="F167" s="58">
        <v>25000000</v>
      </c>
      <c r="G167" s="61">
        <f t="shared" si="24"/>
        <v>25000000</v>
      </c>
    </row>
    <row r="168" spans="1:7" ht="36" customHeight="1" x14ac:dyDescent="0.25">
      <c r="A168" s="340"/>
      <c r="B168" s="20" t="s">
        <v>171</v>
      </c>
      <c r="C168" s="3" t="s">
        <v>29</v>
      </c>
      <c r="D168" s="3">
        <v>1</v>
      </c>
      <c r="E168" s="3"/>
      <c r="F168" s="58">
        <v>10000000</v>
      </c>
      <c r="G168" s="61">
        <f t="shared" si="24"/>
        <v>10000000</v>
      </c>
    </row>
    <row r="169" spans="1:7" ht="39.6" x14ac:dyDescent="0.25">
      <c r="A169" s="340"/>
      <c r="B169" s="20" t="s">
        <v>172</v>
      </c>
      <c r="C169" s="3" t="s">
        <v>29</v>
      </c>
      <c r="D169" s="3">
        <v>1</v>
      </c>
      <c r="E169" s="3"/>
      <c r="F169" s="58">
        <v>7000000</v>
      </c>
      <c r="G169" s="61">
        <f t="shared" si="24"/>
        <v>7000000</v>
      </c>
    </row>
    <row r="170" spans="1:7" ht="177" customHeight="1" x14ac:dyDescent="0.25">
      <c r="A170" s="340"/>
      <c r="B170" s="20" t="s">
        <v>173</v>
      </c>
      <c r="C170" s="3" t="s">
        <v>29</v>
      </c>
      <c r="D170" s="3">
        <v>1</v>
      </c>
      <c r="E170" s="3"/>
      <c r="F170" s="58">
        <v>25000000</v>
      </c>
      <c r="G170" s="61">
        <f t="shared" ref="G170" si="25">D170*F170</f>
        <v>25000000</v>
      </c>
    </row>
    <row r="171" spans="1:7" ht="54" customHeight="1" x14ac:dyDescent="0.25">
      <c r="A171" s="341"/>
      <c r="B171" s="41" t="s">
        <v>72</v>
      </c>
      <c r="C171" s="3" t="s">
        <v>73</v>
      </c>
      <c r="D171" s="3">
        <v>10</v>
      </c>
      <c r="E171" s="3"/>
      <c r="F171" s="58">
        <v>949977</v>
      </c>
      <c r="G171" s="61">
        <f t="shared" ref="G171" si="26">D171*F171</f>
        <v>9499770</v>
      </c>
    </row>
    <row r="172" spans="1:7" ht="104.25" customHeight="1" x14ac:dyDescent="0.25">
      <c r="A172" s="338" t="s">
        <v>174</v>
      </c>
      <c r="B172" s="21" t="s">
        <v>175</v>
      </c>
      <c r="C172" s="3" t="s">
        <v>176</v>
      </c>
      <c r="D172" s="3">
        <v>1000</v>
      </c>
      <c r="E172" s="3"/>
      <c r="F172" s="59">
        <v>13566</v>
      </c>
      <c r="G172" s="62">
        <f>D172*F172</f>
        <v>13566000</v>
      </c>
    </row>
    <row r="173" spans="1:7" ht="93" thickBot="1" x14ac:dyDescent="0.3">
      <c r="A173" s="339"/>
      <c r="B173" s="22" t="s">
        <v>177</v>
      </c>
      <c r="C173" s="12" t="s">
        <v>176</v>
      </c>
      <c r="D173" s="12">
        <v>810</v>
      </c>
      <c r="E173" s="12"/>
      <c r="F173" s="60">
        <v>14280</v>
      </c>
      <c r="G173" s="63">
        <f>D173*F173</f>
        <v>11566800</v>
      </c>
    </row>
    <row r="174" spans="1:7" ht="23.25" customHeight="1" thickBot="1" x14ac:dyDescent="0.3">
      <c r="A174" s="376" t="s">
        <v>178</v>
      </c>
      <c r="B174" s="377"/>
      <c r="C174" s="377"/>
      <c r="D174" s="377"/>
      <c r="E174" s="377"/>
      <c r="F174" s="378"/>
      <c r="G174" s="33">
        <f>SUM(G153:G173)</f>
        <v>198188469</v>
      </c>
    </row>
    <row r="175" spans="1:7" ht="15.75" customHeight="1" x14ac:dyDescent="0.25">
      <c r="G175" s="18"/>
    </row>
    <row r="176" spans="1:7" ht="15.75" customHeight="1" x14ac:dyDescent="0.25">
      <c r="G176" s="18"/>
    </row>
    <row r="177" spans="1:9" ht="15.75" customHeight="1" thickBot="1" x14ac:dyDescent="0.3">
      <c r="G177" s="18"/>
    </row>
    <row r="178" spans="1:9" ht="18" customHeight="1" thickBot="1" x14ac:dyDescent="0.3">
      <c r="A178" s="385" t="s">
        <v>179</v>
      </c>
      <c r="B178" s="386"/>
      <c r="C178" s="386"/>
      <c r="D178" s="386"/>
      <c r="E178" s="386"/>
      <c r="F178" s="387"/>
      <c r="G178" s="35">
        <f>G13+G47+G91+G112</f>
        <v>508213200</v>
      </c>
    </row>
    <row r="179" spans="1:9" ht="18" customHeight="1" thickBot="1" x14ac:dyDescent="0.3">
      <c r="A179" s="388" t="s">
        <v>180</v>
      </c>
      <c r="B179" s="389"/>
      <c r="C179" s="389"/>
      <c r="D179" s="389"/>
      <c r="E179" s="389"/>
      <c r="F179" s="390"/>
      <c r="G179" s="36">
        <f>G126+G149+G174</f>
        <v>650804278</v>
      </c>
    </row>
    <row r="180" spans="1:9" ht="18" customHeight="1" thickBot="1" x14ac:dyDescent="0.3">
      <c r="A180" s="325" t="s">
        <v>181</v>
      </c>
      <c r="B180" s="326"/>
      <c r="C180" s="326"/>
      <c r="D180" s="326"/>
      <c r="E180" s="326"/>
      <c r="F180" s="327"/>
      <c r="G180" s="25">
        <f>SUM(G178:G179)</f>
        <v>1159017478</v>
      </c>
    </row>
    <row r="181" spans="1:9" ht="18" customHeight="1" thickBot="1" x14ac:dyDescent="0.3">
      <c r="A181" s="4"/>
      <c r="G181" s="25"/>
    </row>
    <row r="182" spans="1:9" ht="18" customHeight="1" thickBot="1" x14ac:dyDescent="0.3">
      <c r="A182" s="322" t="s">
        <v>182</v>
      </c>
      <c r="B182" s="323"/>
      <c r="C182" s="323"/>
      <c r="D182" s="323"/>
      <c r="E182" s="323"/>
      <c r="F182" s="391"/>
      <c r="G182" s="34">
        <f>G180*12%</f>
        <v>139082097.35999998</v>
      </c>
    </row>
    <row r="183" spans="1:9" ht="18" customHeight="1" thickBot="1" x14ac:dyDescent="0.3">
      <c r="A183" s="325" t="s">
        <v>183</v>
      </c>
      <c r="B183" s="326"/>
      <c r="C183" s="326"/>
      <c r="D183" s="326"/>
      <c r="E183" s="326"/>
      <c r="F183" s="327"/>
      <c r="G183" s="25">
        <f>G180+G182</f>
        <v>1298099575.3599999</v>
      </c>
      <c r="I183" s="26"/>
    </row>
    <row r="184" spans="1:9" ht="15.75" customHeight="1" x14ac:dyDescent="0.25">
      <c r="G184" s="18"/>
    </row>
    <row r="185" spans="1:9" ht="15.75" customHeight="1" x14ac:dyDescent="0.25">
      <c r="G185" s="1"/>
    </row>
    <row r="186" spans="1:9" ht="15.75" customHeight="1" thickBot="1" x14ac:dyDescent="0.3">
      <c r="G186" s="17"/>
    </row>
    <row r="187" spans="1:9" s="14" customFormat="1" ht="17.25" customHeight="1" thickBot="1" x14ac:dyDescent="0.35">
      <c r="A187" s="392" t="s">
        <v>184</v>
      </c>
      <c r="B187" s="393"/>
      <c r="C187" s="393"/>
      <c r="D187" s="393"/>
      <c r="E187" s="393"/>
      <c r="F187" s="393"/>
      <c r="G187" s="394"/>
    </row>
    <row r="188" spans="1:9" s="14" customFormat="1" ht="20.25" customHeight="1" x14ac:dyDescent="0.3">
      <c r="A188" s="379" t="s">
        <v>185</v>
      </c>
      <c r="B188" s="380"/>
      <c r="C188" s="380"/>
      <c r="D188" s="380"/>
      <c r="E188" s="380"/>
      <c r="F188" s="381"/>
      <c r="G188" s="27">
        <f>G183</f>
        <v>1298099575.3599999</v>
      </c>
    </row>
    <row r="189" spans="1:9" s="14" customFormat="1" ht="20.25" customHeight="1" x14ac:dyDescent="0.3">
      <c r="A189" s="382" t="s">
        <v>186</v>
      </c>
      <c r="B189" s="383"/>
      <c r="C189" s="383"/>
      <c r="D189" s="383"/>
      <c r="E189" s="383"/>
      <c r="F189" s="384"/>
      <c r="G189" s="23">
        <v>0.05</v>
      </c>
    </row>
    <row r="190" spans="1:9" s="14" customFormat="1" ht="20.25" customHeight="1" thickBot="1" x14ac:dyDescent="0.35">
      <c r="A190" s="395" t="s">
        <v>187</v>
      </c>
      <c r="B190" s="396"/>
      <c r="C190" s="396"/>
      <c r="D190" s="396"/>
      <c r="E190" s="396"/>
      <c r="F190" s="397"/>
      <c r="G190" s="28">
        <f>G188*G189</f>
        <v>64904978.767999999</v>
      </c>
      <c r="H190" s="39"/>
    </row>
    <row r="191" spans="1:9" ht="18" customHeight="1" thickBot="1" x14ac:dyDescent="0.3">
      <c r="G191" s="37">
        <f>G190+G188</f>
        <v>1363004554.1279998</v>
      </c>
      <c r="H191" s="42"/>
    </row>
    <row r="192" spans="1:9" s="4" customFormat="1" ht="21.75" customHeight="1" x14ac:dyDescent="0.3">
      <c r="A192" s="398" t="s">
        <v>188</v>
      </c>
      <c r="B192" s="399"/>
      <c r="C192" s="399"/>
      <c r="D192" s="399"/>
      <c r="E192" s="399"/>
      <c r="F192" s="400"/>
      <c r="G192" s="29">
        <v>15000000</v>
      </c>
    </row>
    <row r="193" spans="1:8" s="4" customFormat="1" ht="21.75" customHeight="1" x14ac:dyDescent="0.3">
      <c r="A193" s="382" t="s">
        <v>189</v>
      </c>
      <c r="B193" s="383"/>
      <c r="C193" s="383"/>
      <c r="D193" s="383"/>
      <c r="E193" s="383"/>
      <c r="F193" s="384"/>
      <c r="G193" s="30">
        <v>7900000</v>
      </c>
    </row>
    <row r="194" spans="1:8" s="4" customFormat="1" ht="21.75" customHeight="1" x14ac:dyDescent="0.3">
      <c r="A194" s="382" t="s">
        <v>190</v>
      </c>
      <c r="B194" s="383"/>
      <c r="C194" s="383"/>
      <c r="D194" s="383"/>
      <c r="E194" s="383"/>
      <c r="F194" s="384"/>
      <c r="G194" s="30">
        <v>21000000</v>
      </c>
      <c r="H194" s="43"/>
    </row>
    <row r="195" spans="1:8" s="4" customFormat="1" ht="21.75" customHeight="1" x14ac:dyDescent="0.3">
      <c r="A195" s="316" t="s">
        <v>191</v>
      </c>
      <c r="B195" s="317"/>
      <c r="C195" s="317"/>
      <c r="D195" s="317"/>
      <c r="E195" s="317"/>
      <c r="F195" s="318"/>
      <c r="G195" s="31">
        <v>12000000</v>
      </c>
    </row>
    <row r="196" spans="1:8" s="4" customFormat="1" ht="21.75" customHeight="1" thickBot="1" x14ac:dyDescent="0.35">
      <c r="A196" s="319" t="s">
        <v>192</v>
      </c>
      <c r="B196" s="320"/>
      <c r="C196" s="320"/>
      <c r="D196" s="320"/>
      <c r="E196" s="320"/>
      <c r="F196" s="321"/>
      <c r="G196" s="31">
        <v>9004979</v>
      </c>
      <c r="H196" s="43">
        <f>G197-G190</f>
        <v>0.23200000077486038</v>
      </c>
    </row>
    <row r="197" spans="1:8" s="24" customFormat="1" ht="21.75" customHeight="1" thickBot="1" x14ac:dyDescent="0.35">
      <c r="A197" s="322" t="s">
        <v>193</v>
      </c>
      <c r="B197" s="323"/>
      <c r="C197" s="323"/>
      <c r="D197" s="323"/>
      <c r="E197" s="323"/>
      <c r="F197" s="324"/>
      <c r="G197" s="32">
        <f>SUM(G192:G196)</f>
        <v>64904979</v>
      </c>
    </row>
    <row r="199" spans="1:8" x14ac:dyDescent="0.25">
      <c r="G199" s="37"/>
    </row>
    <row r="201" spans="1:8" x14ac:dyDescent="0.25">
      <c r="G201" s="37"/>
    </row>
    <row r="205" spans="1:8" x14ac:dyDescent="0.25">
      <c r="G205" s="9"/>
    </row>
    <row r="206" spans="1:8" x14ac:dyDescent="0.25">
      <c r="G206" s="37"/>
    </row>
  </sheetData>
  <mergeCells count="55">
    <mergeCell ref="A174:F174"/>
    <mergeCell ref="A188:F188"/>
    <mergeCell ref="A194:F194"/>
    <mergeCell ref="A178:F178"/>
    <mergeCell ref="A179:F179"/>
    <mergeCell ref="A182:F182"/>
    <mergeCell ref="A183:F183"/>
    <mergeCell ref="A187:G187"/>
    <mergeCell ref="A189:F189"/>
    <mergeCell ref="A190:F190"/>
    <mergeCell ref="A192:F192"/>
    <mergeCell ref="A193:F193"/>
    <mergeCell ref="A128:G128"/>
    <mergeCell ref="A149:F149"/>
    <mergeCell ref="B157:F157"/>
    <mergeCell ref="B153:F153"/>
    <mergeCell ref="B161:F161"/>
    <mergeCell ref="A118:G118"/>
    <mergeCell ref="A120:A125"/>
    <mergeCell ref="A108:A111"/>
    <mergeCell ref="A104:A107"/>
    <mergeCell ref="A126:F126"/>
    <mergeCell ref="A2:G2"/>
    <mergeCell ref="A1:G1"/>
    <mergeCell ref="A4:G4"/>
    <mergeCell ref="A5:B5"/>
    <mergeCell ref="A8:A12"/>
    <mergeCell ref="A6:G6"/>
    <mergeCell ref="A13:F13"/>
    <mergeCell ref="A15:G15"/>
    <mergeCell ref="A17:A24"/>
    <mergeCell ref="A25:A35"/>
    <mergeCell ref="A101:A103"/>
    <mergeCell ref="A51:G51"/>
    <mergeCell ref="A49:G49"/>
    <mergeCell ref="A53:A74"/>
    <mergeCell ref="A95:A100"/>
    <mergeCell ref="A36:A46"/>
    <mergeCell ref="A47:F47"/>
    <mergeCell ref="A195:F195"/>
    <mergeCell ref="A196:F196"/>
    <mergeCell ref="A197:F197"/>
    <mergeCell ref="A180:F180"/>
    <mergeCell ref="A75:A90"/>
    <mergeCell ref="A91:F91"/>
    <mergeCell ref="A93:G93"/>
    <mergeCell ref="A116:G116"/>
    <mergeCell ref="A172:A173"/>
    <mergeCell ref="A166:A171"/>
    <mergeCell ref="A112:F112"/>
    <mergeCell ref="A130:A140"/>
    <mergeCell ref="A141:A145"/>
    <mergeCell ref="A146:A148"/>
    <mergeCell ref="A151:G151"/>
    <mergeCell ref="A153:A16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BF20E-F2F3-4255-BAE5-3F72E25B430C}">
  <dimension ref="A1:I202"/>
  <sheetViews>
    <sheetView topLeftCell="A172" workbookViewId="0">
      <selection activeCell="H184" sqref="H184"/>
    </sheetView>
  </sheetViews>
  <sheetFormatPr baseColWidth="10" defaultColWidth="11.44140625" defaultRowHeight="13.2" x14ac:dyDescent="0.25"/>
  <cols>
    <col min="1" max="1" width="15.33203125" style="109" customWidth="1"/>
    <col min="2" max="2" width="26.44140625" style="54" customWidth="1"/>
    <col min="3" max="3" width="14.44140625" style="106" bestFit="1" customWidth="1"/>
    <col min="4" max="4" width="10.33203125" style="106" bestFit="1" customWidth="1"/>
    <col min="5" max="5" width="12.109375" style="106" bestFit="1" customWidth="1"/>
    <col min="6" max="6" width="14.44140625" style="107" bestFit="1" customWidth="1"/>
    <col min="7" max="7" width="14.109375" style="106" bestFit="1" customWidth="1"/>
    <col min="8" max="8" width="20.44140625" style="109" customWidth="1"/>
    <col min="9" max="16384" width="11.44140625" style="109"/>
  </cols>
  <sheetData>
    <row r="1" spans="1:7" s="4" customFormat="1" ht="15.6" x14ac:dyDescent="0.3">
      <c r="A1" s="125" t="s">
        <v>0</v>
      </c>
      <c r="B1" s="14"/>
      <c r="C1" s="14"/>
      <c r="D1" s="14"/>
      <c r="E1" s="14"/>
      <c r="F1" s="14"/>
      <c r="G1" s="14"/>
    </row>
    <row r="2" spans="1:7" s="1" customFormat="1" x14ac:dyDescent="0.25">
      <c r="B2" s="4"/>
      <c r="C2" s="5"/>
      <c r="D2" s="5"/>
      <c r="E2" s="5"/>
      <c r="F2" s="9"/>
      <c r="G2" s="5"/>
    </row>
    <row r="3" spans="1:7" s="1" customFormat="1" ht="13.8" x14ac:dyDescent="0.25">
      <c r="A3" s="162" t="s">
        <v>2</v>
      </c>
      <c r="B3" s="163"/>
      <c r="C3" s="163"/>
      <c r="D3" s="163"/>
      <c r="E3" s="163"/>
      <c r="F3" s="163"/>
      <c r="G3" s="164"/>
    </row>
    <row r="4" spans="1:7" s="1" customFormat="1" x14ac:dyDescent="0.25">
      <c r="B4" s="121"/>
      <c r="C4" s="122"/>
      <c r="D4" s="122"/>
      <c r="E4" s="122"/>
      <c r="F4" s="123"/>
      <c r="G4" s="124"/>
    </row>
    <row r="5" spans="1:7" s="1" customFormat="1" x14ac:dyDescent="0.25">
      <c r="A5" s="193" t="s">
        <v>3</v>
      </c>
      <c r="B5" s="194"/>
      <c r="C5" s="194"/>
      <c r="D5" s="194"/>
      <c r="E5" s="194"/>
      <c r="F5" s="194"/>
      <c r="G5" s="195"/>
    </row>
    <row r="6" spans="1:7" ht="52.8" x14ac:dyDescent="0.25">
      <c r="A6" s="126" t="s">
        <v>4</v>
      </c>
      <c r="B6" s="126" t="s">
        <v>5</v>
      </c>
      <c r="C6" s="126" t="s">
        <v>6</v>
      </c>
      <c r="D6" s="126" t="s">
        <v>7</v>
      </c>
      <c r="E6" s="126" t="s">
        <v>8</v>
      </c>
      <c r="F6" s="127" t="s">
        <v>9</v>
      </c>
      <c r="G6" s="126" t="s">
        <v>10</v>
      </c>
    </row>
    <row r="7" spans="1:7" s="54" customFormat="1" x14ac:dyDescent="0.3">
      <c r="A7" s="401" t="s">
        <v>11</v>
      </c>
      <c r="B7" s="101" t="s">
        <v>12</v>
      </c>
      <c r="C7" s="128" t="s">
        <v>13</v>
      </c>
      <c r="D7" s="128">
        <v>1</v>
      </c>
      <c r="E7" s="128">
        <v>8</v>
      </c>
      <c r="F7" s="130">
        <v>4533700</v>
      </c>
      <c r="G7" s="130">
        <f>D7*E7*F7</f>
        <v>36269600</v>
      </c>
    </row>
    <row r="8" spans="1:7" s="54" customFormat="1" ht="26.4" x14ac:dyDescent="0.3">
      <c r="A8" s="402"/>
      <c r="B8" s="6" t="s">
        <v>14</v>
      </c>
      <c r="C8" s="40" t="s">
        <v>13</v>
      </c>
      <c r="D8" s="40">
        <v>1</v>
      </c>
      <c r="E8" s="40">
        <v>8</v>
      </c>
      <c r="F8" s="133">
        <v>5200000</v>
      </c>
      <c r="G8" s="130">
        <f t="shared" ref="G8:G11" si="0">D8*E8*F8</f>
        <v>41600000</v>
      </c>
    </row>
    <row r="9" spans="1:7" s="54" customFormat="1" ht="26.4" x14ac:dyDescent="0.3">
      <c r="A9" s="402"/>
      <c r="B9" s="6" t="s">
        <v>15</v>
      </c>
      <c r="C9" s="40" t="s">
        <v>13</v>
      </c>
      <c r="D9" s="40">
        <v>1</v>
      </c>
      <c r="E9" s="40">
        <v>8</v>
      </c>
      <c r="F9" s="133">
        <v>5200000</v>
      </c>
      <c r="G9" s="130">
        <f t="shared" si="0"/>
        <v>41600000</v>
      </c>
    </row>
    <row r="10" spans="1:7" s="54" customFormat="1" x14ac:dyDescent="0.3">
      <c r="A10" s="402"/>
      <c r="B10" s="6" t="s">
        <v>16</v>
      </c>
      <c r="C10" s="40" t="s">
        <v>13</v>
      </c>
      <c r="D10" s="40">
        <v>1</v>
      </c>
      <c r="E10" s="40">
        <v>8</v>
      </c>
      <c r="F10" s="133">
        <v>2800000</v>
      </c>
      <c r="G10" s="130">
        <f t="shared" si="0"/>
        <v>22400000</v>
      </c>
    </row>
    <row r="11" spans="1:7" s="54" customFormat="1" x14ac:dyDescent="0.3">
      <c r="A11" s="403"/>
      <c r="B11" s="6" t="s">
        <v>17</v>
      </c>
      <c r="C11" s="40" t="s">
        <v>13</v>
      </c>
      <c r="D11" s="40">
        <v>1</v>
      </c>
      <c r="E11" s="40">
        <v>8</v>
      </c>
      <c r="F11" s="130">
        <v>2800000</v>
      </c>
      <c r="G11" s="130">
        <f t="shared" si="0"/>
        <v>22400000</v>
      </c>
    </row>
    <row r="12" spans="1:7" x14ac:dyDescent="0.25">
      <c r="A12" s="100" t="s">
        <v>18</v>
      </c>
      <c r="B12" s="110"/>
      <c r="C12" s="110"/>
      <c r="D12" s="110"/>
      <c r="E12" s="110"/>
      <c r="F12" s="134"/>
      <c r="G12" s="135">
        <f>SUM(G7:G11)</f>
        <v>164269600</v>
      </c>
    </row>
    <row r="13" spans="1:7" x14ac:dyDescent="0.25">
      <c r="A13" s="142"/>
      <c r="B13" s="142"/>
      <c r="C13" s="143"/>
      <c r="D13" s="143"/>
      <c r="E13" s="143"/>
      <c r="F13" s="144"/>
      <c r="G13" s="145"/>
    </row>
    <row r="14" spans="1:7" x14ac:dyDescent="0.25">
      <c r="A14" s="140" t="s">
        <v>19</v>
      </c>
      <c r="B14" s="141"/>
      <c r="C14" s="141"/>
      <c r="D14" s="141"/>
      <c r="E14" s="141"/>
      <c r="F14" s="141"/>
      <c r="G14" s="141"/>
    </row>
    <row r="15" spans="1:7" ht="52.8" x14ac:dyDescent="0.25">
      <c r="A15" s="126" t="s">
        <v>4</v>
      </c>
      <c r="B15" s="126" t="s">
        <v>5</v>
      </c>
      <c r="C15" s="126" t="s">
        <v>6</v>
      </c>
      <c r="D15" s="126" t="s">
        <v>7</v>
      </c>
      <c r="E15" s="126" t="s">
        <v>8</v>
      </c>
      <c r="F15" s="127" t="s">
        <v>9</v>
      </c>
      <c r="G15" s="126" t="s">
        <v>10</v>
      </c>
    </row>
    <row r="16" spans="1:7" s="54" customFormat="1" ht="105.6" x14ac:dyDescent="0.3">
      <c r="A16" s="404" t="s">
        <v>194</v>
      </c>
      <c r="B16" s="6" t="s">
        <v>20</v>
      </c>
      <c r="C16" s="40" t="s">
        <v>21</v>
      </c>
      <c r="D16" s="40">
        <v>100</v>
      </c>
      <c r="E16" s="40"/>
      <c r="F16" s="133">
        <v>2800</v>
      </c>
      <c r="G16" s="130">
        <f t="shared" ref="G16:G19" si="1">D16*F16</f>
        <v>280000</v>
      </c>
    </row>
    <row r="17" spans="1:7" s="54" customFormat="1" ht="105.6" x14ac:dyDescent="0.3">
      <c r="A17" s="404"/>
      <c r="B17" s="6" t="s">
        <v>22</v>
      </c>
      <c r="C17" s="40" t="s">
        <v>23</v>
      </c>
      <c r="D17" s="40">
        <v>300</v>
      </c>
      <c r="E17" s="40"/>
      <c r="F17" s="133">
        <v>850</v>
      </c>
      <c r="G17" s="130">
        <f>D17*F17</f>
        <v>255000</v>
      </c>
    </row>
    <row r="18" spans="1:7" s="54" customFormat="1" ht="79.2" x14ac:dyDescent="0.3">
      <c r="A18" s="404"/>
      <c r="B18" s="6" t="s">
        <v>24</v>
      </c>
      <c r="C18" s="40" t="s">
        <v>25</v>
      </c>
      <c r="D18" s="40">
        <v>1</v>
      </c>
      <c r="E18" s="40"/>
      <c r="F18" s="133">
        <v>118000</v>
      </c>
      <c r="G18" s="130">
        <f t="shared" si="1"/>
        <v>118000</v>
      </c>
    </row>
    <row r="19" spans="1:7" x14ac:dyDescent="0.25">
      <c r="A19" s="404"/>
      <c r="B19" s="41" t="s">
        <v>26</v>
      </c>
      <c r="C19" s="40" t="s">
        <v>27</v>
      </c>
      <c r="D19" s="40">
        <v>1</v>
      </c>
      <c r="E19" s="40"/>
      <c r="F19" s="133">
        <v>1200000</v>
      </c>
      <c r="G19" s="130">
        <f t="shared" si="1"/>
        <v>1200000</v>
      </c>
    </row>
    <row r="20" spans="1:7" ht="39.6" x14ac:dyDescent="0.25">
      <c r="A20" s="404"/>
      <c r="B20" s="41" t="s">
        <v>28</v>
      </c>
      <c r="C20" s="40" t="s">
        <v>29</v>
      </c>
      <c r="D20" s="40">
        <v>1</v>
      </c>
      <c r="E20" s="40"/>
      <c r="F20" s="130">
        <v>1500000</v>
      </c>
      <c r="G20" s="130">
        <f>D20*F20</f>
        <v>1500000</v>
      </c>
    </row>
    <row r="21" spans="1:7" ht="26.4" x14ac:dyDescent="0.25">
      <c r="A21" s="404"/>
      <c r="B21" s="41" t="s">
        <v>30</v>
      </c>
      <c r="C21" s="40" t="s">
        <v>31</v>
      </c>
      <c r="D21" s="40">
        <v>1</v>
      </c>
      <c r="E21" s="40"/>
      <c r="F21" s="130">
        <v>2000000</v>
      </c>
      <c r="G21" s="130">
        <f>D21*F21</f>
        <v>2000000</v>
      </c>
    </row>
    <row r="22" spans="1:7" ht="39.6" x14ac:dyDescent="0.25">
      <c r="A22" s="404"/>
      <c r="B22" s="41" t="s">
        <v>32</v>
      </c>
      <c r="C22" s="40" t="s">
        <v>29</v>
      </c>
      <c r="D22" s="40">
        <v>1</v>
      </c>
      <c r="E22" s="40"/>
      <c r="F22" s="130">
        <v>2000000</v>
      </c>
      <c r="G22" s="130">
        <f t="shared" ref="G22:G45" si="2">D22*F22</f>
        <v>2000000</v>
      </c>
    </row>
    <row r="23" spans="1:7" ht="158.4" x14ac:dyDescent="0.25">
      <c r="A23" s="404"/>
      <c r="B23" s="41" t="s">
        <v>33</v>
      </c>
      <c r="C23" s="40" t="s">
        <v>29</v>
      </c>
      <c r="D23" s="40">
        <v>1</v>
      </c>
      <c r="E23" s="40"/>
      <c r="F23" s="130">
        <v>2000000</v>
      </c>
      <c r="G23" s="130">
        <f t="shared" si="2"/>
        <v>2000000</v>
      </c>
    </row>
    <row r="24" spans="1:7" ht="158.4" x14ac:dyDescent="0.25">
      <c r="A24" s="404" t="s">
        <v>34</v>
      </c>
      <c r="B24" s="41" t="s">
        <v>35</v>
      </c>
      <c r="C24" s="40" t="s">
        <v>29</v>
      </c>
      <c r="D24" s="40">
        <v>1</v>
      </c>
      <c r="E24" s="40"/>
      <c r="F24" s="130">
        <v>300000</v>
      </c>
      <c r="G24" s="130">
        <f t="shared" si="2"/>
        <v>300000</v>
      </c>
    </row>
    <row r="25" spans="1:7" ht="26.4" x14ac:dyDescent="0.25">
      <c r="A25" s="404"/>
      <c r="B25" s="41" t="s">
        <v>36</v>
      </c>
      <c r="C25" s="40" t="s">
        <v>29</v>
      </c>
      <c r="D25" s="40">
        <v>1</v>
      </c>
      <c r="E25" s="40"/>
      <c r="F25" s="130">
        <v>200000</v>
      </c>
      <c r="G25" s="130">
        <f t="shared" si="2"/>
        <v>200000</v>
      </c>
    </row>
    <row r="26" spans="1:7" x14ac:dyDescent="0.25">
      <c r="A26" s="404"/>
      <c r="B26" s="41" t="s">
        <v>37</v>
      </c>
      <c r="C26" s="40" t="s">
        <v>29</v>
      </c>
      <c r="D26" s="40">
        <v>1</v>
      </c>
      <c r="E26" s="40"/>
      <c r="F26" s="130">
        <v>500000</v>
      </c>
      <c r="G26" s="130">
        <f t="shared" si="2"/>
        <v>500000</v>
      </c>
    </row>
    <row r="27" spans="1:7" ht="26.4" x14ac:dyDescent="0.25">
      <c r="A27" s="404"/>
      <c r="B27" s="41" t="s">
        <v>38</v>
      </c>
      <c r="C27" s="40" t="s">
        <v>39</v>
      </c>
      <c r="D27" s="40">
        <v>472</v>
      </c>
      <c r="E27" s="40"/>
      <c r="F27" s="130">
        <v>11800</v>
      </c>
      <c r="G27" s="130">
        <f t="shared" si="2"/>
        <v>5569600</v>
      </c>
    </row>
    <row r="28" spans="1:7" x14ac:dyDescent="0.25">
      <c r="A28" s="404"/>
      <c r="B28" s="41" t="s">
        <v>40</v>
      </c>
      <c r="C28" s="40" t="s">
        <v>41</v>
      </c>
      <c r="D28" s="40">
        <v>56</v>
      </c>
      <c r="E28" s="40"/>
      <c r="F28" s="130">
        <v>21000</v>
      </c>
      <c r="G28" s="130">
        <f t="shared" si="2"/>
        <v>1176000</v>
      </c>
    </row>
    <row r="29" spans="1:7" ht="39.6" x14ac:dyDescent="0.25">
      <c r="A29" s="404"/>
      <c r="B29" s="41" t="s">
        <v>42</v>
      </c>
      <c r="C29" s="40" t="s">
        <v>43</v>
      </c>
      <c r="D29" s="40">
        <v>8</v>
      </c>
      <c r="E29" s="40"/>
      <c r="F29" s="130">
        <v>86000</v>
      </c>
      <c r="G29" s="130">
        <f t="shared" si="2"/>
        <v>688000</v>
      </c>
    </row>
    <row r="30" spans="1:7" ht="39.6" x14ac:dyDescent="0.25">
      <c r="A30" s="404"/>
      <c r="B30" s="41" t="s">
        <v>44</v>
      </c>
      <c r="C30" s="40" t="s">
        <v>43</v>
      </c>
      <c r="D30" s="40">
        <v>8</v>
      </c>
      <c r="E30" s="40"/>
      <c r="F30" s="130">
        <v>86000</v>
      </c>
      <c r="G30" s="130">
        <f t="shared" si="2"/>
        <v>688000</v>
      </c>
    </row>
    <row r="31" spans="1:7" ht="39.6" x14ac:dyDescent="0.25">
      <c r="A31" s="404"/>
      <c r="B31" s="41" t="s">
        <v>45</v>
      </c>
      <c r="C31" s="40" t="s">
        <v>43</v>
      </c>
      <c r="D31" s="40">
        <v>8</v>
      </c>
      <c r="E31" s="40"/>
      <c r="F31" s="130">
        <v>86000</v>
      </c>
      <c r="G31" s="130">
        <f t="shared" si="2"/>
        <v>688000</v>
      </c>
    </row>
    <row r="32" spans="1:7" ht="39.6" x14ac:dyDescent="0.25">
      <c r="A32" s="404"/>
      <c r="B32" s="41" t="s">
        <v>46</v>
      </c>
      <c r="C32" s="40" t="s">
        <v>43</v>
      </c>
      <c r="D32" s="40">
        <v>8</v>
      </c>
      <c r="E32" s="40"/>
      <c r="F32" s="130">
        <v>86000</v>
      </c>
      <c r="G32" s="130">
        <f t="shared" si="2"/>
        <v>688000</v>
      </c>
    </row>
    <row r="33" spans="1:7" ht="118.8" x14ac:dyDescent="0.25">
      <c r="A33" s="404"/>
      <c r="B33" s="41" t="s">
        <v>47</v>
      </c>
      <c r="C33" s="40" t="s">
        <v>43</v>
      </c>
      <c r="D33" s="40">
        <v>32</v>
      </c>
      <c r="E33" s="40"/>
      <c r="F33" s="130">
        <v>80000</v>
      </c>
      <c r="G33" s="130">
        <f t="shared" si="2"/>
        <v>2560000</v>
      </c>
    </row>
    <row r="34" spans="1:7" ht="145.19999999999999" x14ac:dyDescent="0.25">
      <c r="A34" s="404"/>
      <c r="B34" s="41" t="s">
        <v>48</v>
      </c>
      <c r="C34" s="40" t="s">
        <v>49</v>
      </c>
      <c r="D34" s="40">
        <v>118</v>
      </c>
      <c r="E34" s="40"/>
      <c r="F34" s="130">
        <v>23000</v>
      </c>
      <c r="G34" s="130">
        <f t="shared" si="2"/>
        <v>2714000</v>
      </c>
    </row>
    <row r="35" spans="1:7" ht="66" x14ac:dyDescent="0.25">
      <c r="A35" s="404" t="s">
        <v>50</v>
      </c>
      <c r="B35" s="41" t="s">
        <v>51</v>
      </c>
      <c r="C35" s="40" t="s">
        <v>29</v>
      </c>
      <c r="D35" s="40">
        <v>1</v>
      </c>
      <c r="E35" s="40"/>
      <c r="F35" s="130">
        <v>300000</v>
      </c>
      <c r="G35" s="130">
        <f t="shared" si="2"/>
        <v>300000</v>
      </c>
    </row>
    <row r="36" spans="1:7" ht="26.4" x14ac:dyDescent="0.25">
      <c r="A36" s="404"/>
      <c r="B36" s="41" t="s">
        <v>36</v>
      </c>
      <c r="C36" s="40" t="s">
        <v>29</v>
      </c>
      <c r="D36" s="40">
        <v>1</v>
      </c>
      <c r="E36" s="40"/>
      <c r="F36" s="130">
        <v>200000</v>
      </c>
      <c r="G36" s="130">
        <f t="shared" si="2"/>
        <v>200000</v>
      </c>
    </row>
    <row r="37" spans="1:7" ht="39.6" x14ac:dyDescent="0.25">
      <c r="A37" s="404"/>
      <c r="B37" s="41" t="s">
        <v>52</v>
      </c>
      <c r="C37" s="40" t="s">
        <v>53</v>
      </c>
      <c r="D37" s="40">
        <v>1</v>
      </c>
      <c r="E37" s="40"/>
      <c r="F37" s="130">
        <v>700000</v>
      </c>
      <c r="G37" s="130">
        <f t="shared" si="2"/>
        <v>700000</v>
      </c>
    </row>
    <row r="38" spans="1:7" ht="39.6" x14ac:dyDescent="0.25">
      <c r="A38" s="404"/>
      <c r="B38" s="41" t="s">
        <v>54</v>
      </c>
      <c r="C38" s="40" t="s">
        <v>53</v>
      </c>
      <c r="D38" s="40">
        <v>1</v>
      </c>
      <c r="E38" s="40"/>
      <c r="F38" s="130">
        <v>700000</v>
      </c>
      <c r="G38" s="130">
        <f t="shared" si="2"/>
        <v>700000</v>
      </c>
    </row>
    <row r="39" spans="1:7" ht="39.6" x14ac:dyDescent="0.25">
      <c r="A39" s="404"/>
      <c r="B39" s="41" t="s">
        <v>55</v>
      </c>
      <c r="C39" s="40" t="s">
        <v>53</v>
      </c>
      <c r="D39" s="40">
        <v>1</v>
      </c>
      <c r="E39" s="40"/>
      <c r="F39" s="130">
        <v>700000</v>
      </c>
      <c r="G39" s="130">
        <f t="shared" si="2"/>
        <v>700000</v>
      </c>
    </row>
    <row r="40" spans="1:7" ht="39.6" x14ac:dyDescent="0.25">
      <c r="A40" s="404"/>
      <c r="B40" s="41" t="s">
        <v>56</v>
      </c>
      <c r="C40" s="40" t="s">
        <v>53</v>
      </c>
      <c r="D40" s="40">
        <v>1</v>
      </c>
      <c r="E40" s="40"/>
      <c r="F40" s="130">
        <v>700000</v>
      </c>
      <c r="G40" s="130">
        <f t="shared" si="2"/>
        <v>700000</v>
      </c>
    </row>
    <row r="41" spans="1:7" ht="39.6" x14ac:dyDescent="0.25">
      <c r="A41" s="404"/>
      <c r="B41" s="41" t="s">
        <v>57</v>
      </c>
      <c r="C41" s="40" t="s">
        <v>58</v>
      </c>
      <c r="D41" s="40">
        <v>1</v>
      </c>
      <c r="E41" s="40"/>
      <c r="F41" s="130">
        <v>650000</v>
      </c>
      <c r="G41" s="130">
        <f t="shared" si="2"/>
        <v>650000</v>
      </c>
    </row>
    <row r="42" spans="1:7" ht="198" x14ac:dyDescent="0.25">
      <c r="A42" s="404"/>
      <c r="B42" s="41" t="s">
        <v>59</v>
      </c>
      <c r="C42" s="40" t="s">
        <v>60</v>
      </c>
      <c r="D42" s="40">
        <v>1</v>
      </c>
      <c r="E42" s="40"/>
      <c r="F42" s="130">
        <v>10500000</v>
      </c>
      <c r="G42" s="130">
        <f t="shared" si="2"/>
        <v>10500000</v>
      </c>
    </row>
    <row r="43" spans="1:7" ht="39.6" x14ac:dyDescent="0.25">
      <c r="A43" s="404"/>
      <c r="B43" s="41" t="s">
        <v>61</v>
      </c>
      <c r="C43" s="40" t="s">
        <v>62</v>
      </c>
      <c r="D43" s="40">
        <v>4</v>
      </c>
      <c r="E43" s="40"/>
      <c r="F43" s="130">
        <v>120000</v>
      </c>
      <c r="G43" s="130">
        <f t="shared" si="2"/>
        <v>480000</v>
      </c>
    </row>
    <row r="44" spans="1:7" ht="39.6" x14ac:dyDescent="0.25">
      <c r="A44" s="404"/>
      <c r="B44" s="41" t="s">
        <v>63</v>
      </c>
      <c r="C44" s="40" t="s">
        <v>29</v>
      </c>
      <c r="D44" s="40">
        <v>1</v>
      </c>
      <c r="E44" s="40"/>
      <c r="F44" s="130">
        <v>15000000</v>
      </c>
      <c r="G44" s="130">
        <f t="shared" si="2"/>
        <v>15000000</v>
      </c>
    </row>
    <row r="45" spans="1:7" ht="52.8" x14ac:dyDescent="0.25">
      <c r="A45" s="404"/>
      <c r="B45" s="41" t="s">
        <v>64</v>
      </c>
      <c r="C45" s="40" t="s">
        <v>65</v>
      </c>
      <c r="D45" s="40">
        <v>4</v>
      </c>
      <c r="E45" s="40"/>
      <c r="F45" s="130">
        <v>1500000</v>
      </c>
      <c r="G45" s="130">
        <f t="shared" si="2"/>
        <v>6000000</v>
      </c>
    </row>
    <row r="46" spans="1:7" s="111" customFormat="1" x14ac:dyDescent="0.25">
      <c r="A46" s="102" t="s">
        <v>66</v>
      </c>
      <c r="B46" s="101"/>
      <c r="C46" s="101"/>
      <c r="D46" s="101"/>
      <c r="E46" s="101"/>
      <c r="F46" s="101"/>
      <c r="G46" s="136">
        <f>SUM(G16:G45)</f>
        <v>61054600</v>
      </c>
    </row>
    <row r="47" spans="1:7" x14ac:dyDescent="0.25">
      <c r="A47" s="106"/>
    </row>
    <row r="48" spans="1:7" ht="13.8" x14ac:dyDescent="0.25">
      <c r="A48" s="162" t="s">
        <v>67</v>
      </c>
      <c r="B48" s="138"/>
      <c r="C48" s="138"/>
      <c r="D48" s="138"/>
      <c r="E48" s="138"/>
      <c r="F48" s="138"/>
      <c r="G48" s="139"/>
    </row>
    <row r="49" spans="1:7" x14ac:dyDescent="0.25">
      <c r="A49" s="165"/>
      <c r="B49" s="166"/>
      <c r="C49" s="166"/>
      <c r="D49" s="166"/>
      <c r="E49" s="166"/>
      <c r="F49" s="167"/>
      <c r="G49" s="168"/>
    </row>
    <row r="50" spans="1:7" x14ac:dyDescent="0.25">
      <c r="A50" s="137" t="s">
        <v>68</v>
      </c>
      <c r="B50" s="138"/>
      <c r="C50" s="138"/>
      <c r="D50" s="138"/>
      <c r="E50" s="138"/>
      <c r="F50" s="138"/>
      <c r="G50" s="139"/>
    </row>
    <row r="51" spans="1:7" ht="52.8" x14ac:dyDescent="0.25">
      <c r="A51" s="126" t="s">
        <v>4</v>
      </c>
      <c r="B51" s="126" t="s">
        <v>5</v>
      </c>
      <c r="C51" s="126" t="s">
        <v>6</v>
      </c>
      <c r="D51" s="126" t="s">
        <v>7</v>
      </c>
      <c r="E51" s="126" t="s">
        <v>8</v>
      </c>
      <c r="F51" s="127" t="s">
        <v>9</v>
      </c>
      <c r="G51" s="126" t="s">
        <v>10</v>
      </c>
    </row>
    <row r="52" spans="1:7" s="54" customFormat="1" ht="66" x14ac:dyDescent="0.3">
      <c r="A52" s="101"/>
      <c r="B52" s="41" t="s">
        <v>69</v>
      </c>
      <c r="C52" s="40" t="s">
        <v>29</v>
      </c>
      <c r="D52" s="40">
        <v>1</v>
      </c>
      <c r="E52" s="40"/>
      <c r="F52" s="130">
        <v>300000</v>
      </c>
      <c r="G52" s="130">
        <f>D52*F52</f>
        <v>300000</v>
      </c>
    </row>
    <row r="53" spans="1:7" s="54" customFormat="1" ht="79.2" x14ac:dyDescent="0.3">
      <c r="A53" s="101"/>
      <c r="B53" s="41" t="s">
        <v>24</v>
      </c>
      <c r="C53" s="40" t="s">
        <v>25</v>
      </c>
      <c r="D53" s="40">
        <v>1</v>
      </c>
      <c r="E53" s="40"/>
      <c r="F53" s="133">
        <v>118000</v>
      </c>
      <c r="G53" s="130">
        <f t="shared" ref="G53:G73" si="3">D53*F53</f>
        <v>118000</v>
      </c>
    </row>
    <row r="54" spans="1:7" s="54" customFormat="1" ht="39.6" x14ac:dyDescent="0.3">
      <c r="A54" s="101"/>
      <c r="B54" s="41" t="s">
        <v>70</v>
      </c>
      <c r="C54" s="40" t="s">
        <v>71</v>
      </c>
      <c r="D54" s="40">
        <v>7</v>
      </c>
      <c r="E54" s="40"/>
      <c r="F54" s="130">
        <v>120000</v>
      </c>
      <c r="G54" s="130">
        <f t="shared" si="3"/>
        <v>840000</v>
      </c>
    </row>
    <row r="55" spans="1:7" ht="26.4" x14ac:dyDescent="0.25">
      <c r="A55" s="101"/>
      <c r="B55" s="41" t="s">
        <v>36</v>
      </c>
      <c r="C55" s="40" t="s">
        <v>29</v>
      </c>
      <c r="D55" s="40">
        <v>1</v>
      </c>
      <c r="E55" s="40"/>
      <c r="F55" s="130">
        <v>200000</v>
      </c>
      <c r="G55" s="130">
        <f t="shared" si="3"/>
        <v>200000</v>
      </c>
    </row>
    <row r="56" spans="1:7" ht="26.4" x14ac:dyDescent="0.25">
      <c r="A56" s="101"/>
      <c r="B56" s="41" t="s">
        <v>38</v>
      </c>
      <c r="C56" s="40" t="s">
        <v>39</v>
      </c>
      <c r="D56" s="40">
        <v>210</v>
      </c>
      <c r="E56" s="40"/>
      <c r="F56" s="130">
        <v>11800</v>
      </c>
      <c r="G56" s="130">
        <f t="shared" si="3"/>
        <v>2478000</v>
      </c>
    </row>
    <row r="57" spans="1:7" ht="92.4" x14ac:dyDescent="0.25">
      <c r="A57" s="101"/>
      <c r="B57" s="41" t="s">
        <v>72</v>
      </c>
      <c r="C57" s="40" t="s">
        <v>73</v>
      </c>
      <c r="D57" s="40">
        <v>5</v>
      </c>
      <c r="E57" s="40"/>
      <c r="F57" s="130">
        <v>650000</v>
      </c>
      <c r="G57" s="130">
        <f t="shared" si="3"/>
        <v>3250000</v>
      </c>
    </row>
    <row r="58" spans="1:7" s="54" customFormat="1" ht="39.6" x14ac:dyDescent="0.3">
      <c r="A58" s="101"/>
      <c r="B58" s="41" t="s">
        <v>74</v>
      </c>
      <c r="C58" s="40" t="s">
        <v>75</v>
      </c>
      <c r="D58" s="40">
        <v>28</v>
      </c>
      <c r="E58" s="40"/>
      <c r="F58" s="130">
        <v>120000</v>
      </c>
      <c r="G58" s="130">
        <f t="shared" si="3"/>
        <v>3360000</v>
      </c>
    </row>
    <row r="59" spans="1:7" ht="26.4" x14ac:dyDescent="0.25">
      <c r="A59" s="101"/>
      <c r="B59" s="41" t="s">
        <v>38</v>
      </c>
      <c r="C59" s="40" t="s">
        <v>39</v>
      </c>
      <c r="D59" s="40">
        <v>840</v>
      </c>
      <c r="E59" s="40"/>
      <c r="F59" s="130">
        <v>11800</v>
      </c>
      <c r="G59" s="130">
        <f t="shared" si="3"/>
        <v>9912000</v>
      </c>
    </row>
    <row r="60" spans="1:7" ht="92.4" x14ac:dyDescent="0.25">
      <c r="A60" s="101"/>
      <c r="B60" s="41" t="s">
        <v>72</v>
      </c>
      <c r="C60" s="40" t="s">
        <v>73</v>
      </c>
      <c r="D60" s="40">
        <v>14</v>
      </c>
      <c r="E60" s="40"/>
      <c r="F60" s="130">
        <v>650000</v>
      </c>
      <c r="G60" s="130">
        <f t="shared" si="3"/>
        <v>9100000</v>
      </c>
    </row>
    <row r="61" spans="1:7" s="54" customFormat="1" ht="39.6" x14ac:dyDescent="0.3">
      <c r="A61" s="101"/>
      <c r="B61" s="41" t="s">
        <v>76</v>
      </c>
      <c r="C61" s="40" t="s">
        <v>71</v>
      </c>
      <c r="D61" s="40">
        <v>7</v>
      </c>
      <c r="E61" s="40"/>
      <c r="F61" s="130">
        <v>120000</v>
      </c>
      <c r="G61" s="130">
        <f t="shared" si="3"/>
        <v>840000</v>
      </c>
    </row>
    <row r="62" spans="1:7" ht="26.4" x14ac:dyDescent="0.25">
      <c r="A62" s="101"/>
      <c r="B62" s="41" t="s">
        <v>38</v>
      </c>
      <c r="C62" s="40" t="s">
        <v>39</v>
      </c>
      <c r="D62" s="40">
        <v>210</v>
      </c>
      <c r="E62" s="40"/>
      <c r="F62" s="130">
        <v>11800</v>
      </c>
      <c r="G62" s="130">
        <f t="shared" si="3"/>
        <v>2478000</v>
      </c>
    </row>
    <row r="63" spans="1:7" ht="92.4" x14ac:dyDescent="0.25">
      <c r="A63" s="101"/>
      <c r="B63" s="41" t="s">
        <v>72</v>
      </c>
      <c r="C63" s="40" t="s">
        <v>73</v>
      </c>
      <c r="D63" s="40">
        <v>4</v>
      </c>
      <c r="E63" s="40"/>
      <c r="F63" s="130">
        <v>650000</v>
      </c>
      <c r="G63" s="130">
        <f t="shared" si="3"/>
        <v>2600000</v>
      </c>
    </row>
    <row r="64" spans="1:7" s="54" customFormat="1" ht="39.6" x14ac:dyDescent="0.3">
      <c r="A64" s="101"/>
      <c r="B64" s="41" t="s">
        <v>77</v>
      </c>
      <c r="C64" s="40" t="s">
        <v>71</v>
      </c>
      <c r="D64" s="40">
        <v>7</v>
      </c>
      <c r="E64" s="40"/>
      <c r="F64" s="130">
        <v>120000</v>
      </c>
      <c r="G64" s="130">
        <f t="shared" si="3"/>
        <v>840000</v>
      </c>
    </row>
    <row r="65" spans="1:7" ht="26.4" x14ac:dyDescent="0.25">
      <c r="A65" s="101"/>
      <c r="B65" s="41" t="s">
        <v>38</v>
      </c>
      <c r="C65" s="40" t="s">
        <v>39</v>
      </c>
      <c r="D65" s="40">
        <v>210</v>
      </c>
      <c r="E65" s="40"/>
      <c r="F65" s="130">
        <v>11800</v>
      </c>
      <c r="G65" s="130">
        <f t="shared" si="3"/>
        <v>2478000</v>
      </c>
    </row>
    <row r="66" spans="1:7" ht="92.4" x14ac:dyDescent="0.25">
      <c r="A66" s="101"/>
      <c r="B66" s="41" t="s">
        <v>72</v>
      </c>
      <c r="C66" s="40" t="s">
        <v>73</v>
      </c>
      <c r="D66" s="40">
        <v>4</v>
      </c>
      <c r="E66" s="40"/>
      <c r="F66" s="130">
        <v>650000</v>
      </c>
      <c r="G66" s="130">
        <f t="shared" si="3"/>
        <v>2600000</v>
      </c>
    </row>
    <row r="67" spans="1:7" s="54" customFormat="1" ht="52.8" x14ac:dyDescent="0.3">
      <c r="A67" s="101"/>
      <c r="B67" s="41" t="s">
        <v>78</v>
      </c>
      <c r="C67" s="40" t="s">
        <v>58</v>
      </c>
      <c r="D67" s="40">
        <v>210</v>
      </c>
      <c r="E67" s="40"/>
      <c r="F67" s="130">
        <v>110000</v>
      </c>
      <c r="G67" s="130">
        <f t="shared" si="3"/>
        <v>23100000</v>
      </c>
    </row>
    <row r="68" spans="1:7" ht="26.4" x14ac:dyDescent="0.25">
      <c r="A68" s="101"/>
      <c r="B68" s="41" t="s">
        <v>36</v>
      </c>
      <c r="C68" s="40" t="s">
        <v>29</v>
      </c>
      <c r="D68" s="40">
        <v>1</v>
      </c>
      <c r="E68" s="40"/>
      <c r="F68" s="130">
        <v>200000</v>
      </c>
      <c r="G68" s="130">
        <f t="shared" si="3"/>
        <v>200000</v>
      </c>
    </row>
    <row r="69" spans="1:7" ht="26.4" x14ac:dyDescent="0.25">
      <c r="A69" s="101"/>
      <c r="B69" s="41" t="s">
        <v>38</v>
      </c>
      <c r="C69" s="40" t="s">
        <v>39</v>
      </c>
      <c r="D69" s="40">
        <v>210</v>
      </c>
      <c r="E69" s="40"/>
      <c r="F69" s="130">
        <v>11800</v>
      </c>
      <c r="G69" s="130">
        <f t="shared" si="3"/>
        <v>2478000</v>
      </c>
    </row>
    <row r="70" spans="1:7" ht="92.4" x14ac:dyDescent="0.25">
      <c r="A70" s="101"/>
      <c r="B70" s="41" t="s">
        <v>72</v>
      </c>
      <c r="C70" s="40" t="s">
        <v>73</v>
      </c>
      <c r="D70" s="40">
        <v>4</v>
      </c>
      <c r="E70" s="40"/>
      <c r="F70" s="130">
        <v>650000</v>
      </c>
      <c r="G70" s="130">
        <f t="shared" si="3"/>
        <v>2600000</v>
      </c>
    </row>
    <row r="71" spans="1:7" x14ac:dyDescent="0.25">
      <c r="A71" s="101"/>
      <c r="B71" s="41" t="s">
        <v>79</v>
      </c>
      <c r="C71" s="40" t="s">
        <v>80</v>
      </c>
      <c r="D71" s="40">
        <v>210</v>
      </c>
      <c r="E71" s="40"/>
      <c r="F71" s="130">
        <v>5000</v>
      </c>
      <c r="G71" s="130">
        <f t="shared" si="3"/>
        <v>1050000</v>
      </c>
    </row>
    <row r="72" spans="1:7" ht="39.6" x14ac:dyDescent="0.25">
      <c r="A72" s="101"/>
      <c r="B72" s="41" t="s">
        <v>81</v>
      </c>
      <c r="C72" s="40" t="s">
        <v>82</v>
      </c>
      <c r="D72" s="40">
        <v>210</v>
      </c>
      <c r="E72" s="40"/>
      <c r="F72" s="130">
        <v>28000</v>
      </c>
      <c r="G72" s="130">
        <f t="shared" si="3"/>
        <v>5880000</v>
      </c>
    </row>
    <row r="73" spans="1:7" s="54" customFormat="1" x14ac:dyDescent="0.3">
      <c r="A73" s="101"/>
      <c r="B73" s="41" t="s">
        <v>83</v>
      </c>
      <c r="C73" s="40" t="s">
        <v>84</v>
      </c>
      <c r="D73" s="40">
        <v>210</v>
      </c>
      <c r="E73" s="40"/>
      <c r="F73" s="130">
        <v>15000</v>
      </c>
      <c r="G73" s="130">
        <f t="shared" si="3"/>
        <v>3150000</v>
      </c>
    </row>
    <row r="74" spans="1:7" s="54" customFormat="1" ht="66" x14ac:dyDescent="0.3">
      <c r="A74" s="401" t="s">
        <v>85</v>
      </c>
      <c r="B74" s="41" t="s">
        <v>69</v>
      </c>
      <c r="C74" s="40" t="s">
        <v>29</v>
      </c>
      <c r="D74" s="40">
        <v>1</v>
      </c>
      <c r="E74" s="40"/>
      <c r="F74" s="130">
        <v>300000</v>
      </c>
      <c r="G74" s="130">
        <f>D74*F74</f>
        <v>300000</v>
      </c>
    </row>
    <row r="75" spans="1:7" s="54" customFormat="1" ht="39.6" x14ac:dyDescent="0.3">
      <c r="A75" s="402"/>
      <c r="B75" s="41" t="s">
        <v>86</v>
      </c>
      <c r="C75" s="40" t="s">
        <v>71</v>
      </c>
      <c r="D75" s="40">
        <v>84</v>
      </c>
      <c r="E75" s="40"/>
      <c r="F75" s="130">
        <v>110000</v>
      </c>
      <c r="G75" s="130">
        <f t="shared" ref="G75:G89" si="4">D75*F75</f>
        <v>9240000</v>
      </c>
    </row>
    <row r="76" spans="1:7" ht="26.4" x14ac:dyDescent="0.25">
      <c r="A76" s="402"/>
      <c r="B76" s="41" t="s">
        <v>87</v>
      </c>
      <c r="C76" s="40" t="s">
        <v>88</v>
      </c>
      <c r="D76" s="40">
        <v>120</v>
      </c>
      <c r="E76" s="40"/>
      <c r="F76" s="130">
        <v>120000</v>
      </c>
      <c r="G76" s="130">
        <f t="shared" si="4"/>
        <v>14400000</v>
      </c>
    </row>
    <row r="77" spans="1:7" ht="26.4" x14ac:dyDescent="0.25">
      <c r="A77" s="402"/>
      <c r="B77" s="41" t="s">
        <v>38</v>
      </c>
      <c r="C77" s="40" t="s">
        <v>39</v>
      </c>
      <c r="D77" s="40">
        <v>210</v>
      </c>
      <c r="E77" s="40"/>
      <c r="F77" s="130">
        <v>11800</v>
      </c>
      <c r="G77" s="130">
        <f t="shared" si="4"/>
        <v>2478000</v>
      </c>
    </row>
    <row r="78" spans="1:7" ht="92.4" x14ac:dyDescent="0.25">
      <c r="A78" s="402"/>
      <c r="B78" s="41" t="s">
        <v>72</v>
      </c>
      <c r="C78" s="40" t="s">
        <v>73</v>
      </c>
      <c r="D78" s="40">
        <v>21</v>
      </c>
      <c r="E78" s="40"/>
      <c r="F78" s="130">
        <v>650000</v>
      </c>
      <c r="G78" s="130">
        <f t="shared" si="4"/>
        <v>13650000</v>
      </c>
    </row>
    <row r="79" spans="1:7" s="54" customFormat="1" ht="39.6" x14ac:dyDescent="0.3">
      <c r="A79" s="402"/>
      <c r="B79" s="41" t="s">
        <v>89</v>
      </c>
      <c r="C79" s="40" t="s">
        <v>71</v>
      </c>
      <c r="D79" s="40">
        <v>7</v>
      </c>
      <c r="E79" s="40"/>
      <c r="F79" s="130">
        <v>120000</v>
      </c>
      <c r="G79" s="130">
        <f t="shared" si="4"/>
        <v>840000</v>
      </c>
    </row>
    <row r="80" spans="1:7" ht="26.4" x14ac:dyDescent="0.25">
      <c r="A80" s="402"/>
      <c r="B80" s="41" t="s">
        <v>38</v>
      </c>
      <c r="C80" s="40" t="s">
        <v>39</v>
      </c>
      <c r="D80" s="40">
        <v>210</v>
      </c>
      <c r="E80" s="40"/>
      <c r="F80" s="130">
        <v>11800</v>
      </c>
      <c r="G80" s="130">
        <f t="shared" si="4"/>
        <v>2478000</v>
      </c>
    </row>
    <row r="81" spans="1:7" ht="92.4" x14ac:dyDescent="0.25">
      <c r="A81" s="402"/>
      <c r="B81" s="41" t="s">
        <v>72</v>
      </c>
      <c r="C81" s="40" t="s">
        <v>73</v>
      </c>
      <c r="D81" s="40">
        <v>4</v>
      </c>
      <c r="E81" s="40"/>
      <c r="F81" s="130">
        <v>650000</v>
      </c>
      <c r="G81" s="130">
        <f t="shared" si="4"/>
        <v>2600000</v>
      </c>
    </row>
    <row r="82" spans="1:7" s="54" customFormat="1" ht="79.2" x14ac:dyDescent="0.3">
      <c r="A82" s="402"/>
      <c r="B82" s="41" t="s">
        <v>90</v>
      </c>
      <c r="C82" s="40" t="s">
        <v>71</v>
      </c>
      <c r="D82" s="40">
        <v>21</v>
      </c>
      <c r="E82" s="40"/>
      <c r="F82" s="130">
        <v>120000</v>
      </c>
      <c r="G82" s="130">
        <f t="shared" si="4"/>
        <v>2520000</v>
      </c>
    </row>
    <row r="83" spans="1:7" ht="26.4" x14ac:dyDescent="0.25">
      <c r="A83" s="402"/>
      <c r="B83" s="41" t="s">
        <v>38</v>
      </c>
      <c r="C83" s="40" t="s">
        <v>39</v>
      </c>
      <c r="D83" s="40">
        <v>210</v>
      </c>
      <c r="E83" s="40"/>
      <c r="F83" s="130">
        <v>11800</v>
      </c>
      <c r="G83" s="130">
        <f t="shared" si="4"/>
        <v>2478000</v>
      </c>
    </row>
    <row r="84" spans="1:7" ht="92.4" x14ac:dyDescent="0.25">
      <c r="A84" s="402"/>
      <c r="B84" s="41" t="s">
        <v>72</v>
      </c>
      <c r="C84" s="40" t="s">
        <v>73</v>
      </c>
      <c r="D84" s="40">
        <v>21</v>
      </c>
      <c r="E84" s="40"/>
      <c r="F84" s="130">
        <v>650000</v>
      </c>
      <c r="G84" s="130">
        <f t="shared" si="4"/>
        <v>13650000</v>
      </c>
    </row>
    <row r="85" spans="1:7" s="54" customFormat="1" ht="26.4" x14ac:dyDescent="0.3">
      <c r="A85" s="402"/>
      <c r="B85" s="41" t="s">
        <v>91</v>
      </c>
      <c r="C85" s="40" t="s">
        <v>29</v>
      </c>
      <c r="D85" s="40">
        <v>1</v>
      </c>
      <c r="E85" s="40"/>
      <c r="F85" s="130">
        <v>22000000</v>
      </c>
      <c r="G85" s="130">
        <f t="shared" si="4"/>
        <v>22000000</v>
      </c>
    </row>
    <row r="86" spans="1:7" ht="26.4" x14ac:dyDescent="0.25">
      <c r="A86" s="402"/>
      <c r="B86" s="41" t="s">
        <v>38</v>
      </c>
      <c r="C86" s="40" t="s">
        <v>39</v>
      </c>
      <c r="D86" s="40">
        <v>210</v>
      </c>
      <c r="E86" s="40"/>
      <c r="F86" s="130">
        <v>11800</v>
      </c>
      <c r="G86" s="130">
        <f t="shared" si="4"/>
        <v>2478000</v>
      </c>
    </row>
    <row r="87" spans="1:7" ht="92.4" x14ac:dyDescent="0.25">
      <c r="A87" s="402"/>
      <c r="B87" s="41" t="s">
        <v>72</v>
      </c>
      <c r="C87" s="40" t="s">
        <v>73</v>
      </c>
      <c r="D87" s="40">
        <v>3</v>
      </c>
      <c r="E87" s="40"/>
      <c r="F87" s="130">
        <v>650000</v>
      </c>
      <c r="G87" s="130">
        <f t="shared" si="4"/>
        <v>1950000</v>
      </c>
    </row>
    <row r="88" spans="1:7" s="54" customFormat="1" ht="26.4" x14ac:dyDescent="0.3">
      <c r="A88" s="402"/>
      <c r="B88" s="41" t="s">
        <v>92</v>
      </c>
      <c r="C88" s="40" t="s">
        <v>29</v>
      </c>
      <c r="D88" s="40">
        <v>1</v>
      </c>
      <c r="E88" s="40"/>
      <c r="F88" s="130">
        <v>5000000</v>
      </c>
      <c r="G88" s="130">
        <f t="shared" si="4"/>
        <v>5000000</v>
      </c>
    </row>
    <row r="89" spans="1:7" s="54" customFormat="1" x14ac:dyDescent="0.3">
      <c r="A89" s="403"/>
      <c r="B89" s="41" t="s">
        <v>93</v>
      </c>
      <c r="C89" s="40" t="s">
        <v>94</v>
      </c>
      <c r="D89" s="40">
        <v>60</v>
      </c>
      <c r="E89" s="40"/>
      <c r="F89" s="130">
        <v>85000</v>
      </c>
      <c r="G89" s="130">
        <f t="shared" si="4"/>
        <v>5100000</v>
      </c>
    </row>
    <row r="90" spans="1:7" s="112" customFormat="1" x14ac:dyDescent="0.3">
      <c r="A90" s="104" t="s">
        <v>95</v>
      </c>
      <c r="B90" s="119"/>
      <c r="C90" s="119"/>
      <c r="D90" s="119"/>
      <c r="E90" s="119"/>
      <c r="F90" s="154"/>
      <c r="G90" s="146">
        <f>SUM(G52:G89)</f>
        <v>181014000</v>
      </c>
    </row>
    <row r="91" spans="1:7" s="54" customFormat="1" x14ac:dyDescent="0.3">
      <c r="A91" s="157"/>
      <c r="B91" s="158"/>
      <c r="C91" s="159"/>
      <c r="D91" s="159"/>
      <c r="E91" s="159"/>
      <c r="F91" s="160"/>
      <c r="G91" s="161"/>
    </row>
    <row r="92" spans="1:7" x14ac:dyDescent="0.25">
      <c r="A92" s="155" t="s">
        <v>96</v>
      </c>
      <c r="B92" s="156"/>
      <c r="C92" s="156"/>
      <c r="D92" s="156"/>
      <c r="E92" s="156"/>
      <c r="F92" s="156"/>
      <c r="G92" s="156"/>
    </row>
    <row r="93" spans="1:7" ht="52.8" x14ac:dyDescent="0.25">
      <c r="A93" s="126" t="s">
        <v>4</v>
      </c>
      <c r="B93" s="126" t="s">
        <v>5</v>
      </c>
      <c r="C93" s="126" t="s">
        <v>6</v>
      </c>
      <c r="D93" s="126" t="s">
        <v>7</v>
      </c>
      <c r="E93" s="126" t="s">
        <v>8</v>
      </c>
      <c r="F93" s="127" t="s">
        <v>9</v>
      </c>
      <c r="G93" s="126" t="s">
        <v>10</v>
      </c>
    </row>
    <row r="94" spans="1:7" s="54" customFormat="1" ht="66" x14ac:dyDescent="0.3">
      <c r="A94" s="401" t="s">
        <v>97</v>
      </c>
      <c r="B94" s="41" t="s">
        <v>69</v>
      </c>
      <c r="C94" s="40" t="s">
        <v>29</v>
      </c>
      <c r="D94" s="40">
        <v>1</v>
      </c>
      <c r="E94" s="40"/>
      <c r="F94" s="130">
        <v>300000</v>
      </c>
      <c r="G94" s="130">
        <f>D94*F94</f>
        <v>300000</v>
      </c>
    </row>
    <row r="95" spans="1:7" s="54" customFormat="1" ht="105.6" x14ac:dyDescent="0.3">
      <c r="A95" s="402"/>
      <c r="B95" s="6" t="s">
        <v>22</v>
      </c>
      <c r="C95" s="40" t="s">
        <v>23</v>
      </c>
      <c r="D95" s="40">
        <v>300</v>
      </c>
      <c r="E95" s="40"/>
      <c r="F95" s="133">
        <v>850</v>
      </c>
      <c r="G95" s="130">
        <f>D95*F95</f>
        <v>255000</v>
      </c>
    </row>
    <row r="96" spans="1:7" s="54" customFormat="1" ht="132" x14ac:dyDescent="0.3">
      <c r="A96" s="402"/>
      <c r="B96" s="6" t="s">
        <v>98</v>
      </c>
      <c r="C96" s="40" t="s">
        <v>71</v>
      </c>
      <c r="D96" s="40">
        <v>14</v>
      </c>
      <c r="E96" s="40"/>
      <c r="F96" s="130">
        <v>300000</v>
      </c>
      <c r="G96" s="130">
        <f t="shared" ref="G96:G99" si="5">D96*F96</f>
        <v>4200000</v>
      </c>
    </row>
    <row r="97" spans="1:7" ht="52.8" x14ac:dyDescent="0.25">
      <c r="A97" s="402"/>
      <c r="B97" s="41" t="s">
        <v>99</v>
      </c>
      <c r="C97" s="40" t="s">
        <v>71</v>
      </c>
      <c r="D97" s="40">
        <v>14</v>
      </c>
      <c r="E97" s="40"/>
      <c r="F97" s="130">
        <v>100000</v>
      </c>
      <c r="G97" s="130">
        <f t="shared" si="5"/>
        <v>1400000</v>
      </c>
    </row>
    <row r="98" spans="1:7" s="54" customFormat="1" ht="198" x14ac:dyDescent="0.3">
      <c r="A98" s="402"/>
      <c r="B98" s="6" t="s">
        <v>100</v>
      </c>
      <c r="C98" s="40" t="s">
        <v>101</v>
      </c>
      <c r="D98" s="40">
        <v>40</v>
      </c>
      <c r="E98" s="40"/>
      <c r="F98" s="130">
        <v>250000</v>
      </c>
      <c r="G98" s="130">
        <f t="shared" si="5"/>
        <v>10000000</v>
      </c>
    </row>
    <row r="99" spans="1:7" s="54" customFormat="1" ht="198" x14ac:dyDescent="0.3">
      <c r="A99" s="403"/>
      <c r="B99" s="6" t="s">
        <v>102</v>
      </c>
      <c r="C99" s="40" t="s">
        <v>39</v>
      </c>
      <c r="D99" s="40">
        <v>280</v>
      </c>
      <c r="E99" s="40"/>
      <c r="F99" s="130">
        <v>13500</v>
      </c>
      <c r="G99" s="130">
        <f t="shared" si="5"/>
        <v>3780000</v>
      </c>
    </row>
    <row r="100" spans="1:7" s="54" customFormat="1" ht="66" x14ac:dyDescent="0.3">
      <c r="A100" s="401" t="s">
        <v>103</v>
      </c>
      <c r="B100" s="41" t="s">
        <v>69</v>
      </c>
      <c r="C100" s="40" t="s">
        <v>29</v>
      </c>
      <c r="D100" s="40">
        <v>1</v>
      </c>
      <c r="E100" s="40"/>
      <c r="F100" s="130">
        <v>300000</v>
      </c>
      <c r="G100" s="130">
        <f>D100*F100</f>
        <v>300000</v>
      </c>
    </row>
    <row r="101" spans="1:7" s="54" customFormat="1" ht="250.8" x14ac:dyDescent="0.3">
      <c r="A101" s="402"/>
      <c r="B101" s="6" t="s">
        <v>104</v>
      </c>
      <c r="C101" s="40" t="s">
        <v>58</v>
      </c>
      <c r="D101" s="40">
        <v>40</v>
      </c>
      <c r="E101" s="40"/>
      <c r="F101" s="130">
        <v>400000</v>
      </c>
      <c r="G101" s="130">
        <f>D101*F101</f>
        <v>16000000</v>
      </c>
    </row>
    <row r="102" spans="1:7" s="54" customFormat="1" ht="224.4" x14ac:dyDescent="0.3">
      <c r="A102" s="403"/>
      <c r="B102" s="6" t="s">
        <v>105</v>
      </c>
      <c r="C102" s="40" t="s">
        <v>101</v>
      </c>
      <c r="D102" s="40">
        <v>40</v>
      </c>
      <c r="E102" s="40"/>
      <c r="F102" s="130">
        <v>150000</v>
      </c>
      <c r="G102" s="130">
        <f>D102*F102</f>
        <v>6000000</v>
      </c>
    </row>
    <row r="103" spans="1:7" s="54" customFormat="1" ht="66" x14ac:dyDescent="0.3">
      <c r="A103" s="401" t="s">
        <v>106</v>
      </c>
      <c r="B103" s="41" t="s">
        <v>69</v>
      </c>
      <c r="C103" s="40" t="s">
        <v>29</v>
      </c>
      <c r="D103" s="40">
        <v>1</v>
      </c>
      <c r="E103" s="40"/>
      <c r="F103" s="130">
        <v>300000</v>
      </c>
      <c r="G103" s="130">
        <f>D103*F103</f>
        <v>300000</v>
      </c>
    </row>
    <row r="104" spans="1:7" s="54" customFormat="1" ht="105.6" x14ac:dyDescent="0.3">
      <c r="A104" s="402"/>
      <c r="B104" s="6" t="s">
        <v>107</v>
      </c>
      <c r="C104" s="40" t="s">
        <v>71</v>
      </c>
      <c r="D104" s="40">
        <v>12</v>
      </c>
      <c r="E104" s="40"/>
      <c r="F104" s="130">
        <v>300000</v>
      </c>
      <c r="G104" s="130">
        <f t="shared" ref="G104:G110" si="6">D104*F104</f>
        <v>3600000</v>
      </c>
    </row>
    <row r="105" spans="1:7" ht="409.6" x14ac:dyDescent="0.25">
      <c r="A105" s="402"/>
      <c r="B105" s="41" t="s">
        <v>108</v>
      </c>
      <c r="C105" s="40" t="s">
        <v>101</v>
      </c>
      <c r="D105" s="40">
        <v>50</v>
      </c>
      <c r="E105" s="40"/>
      <c r="F105" s="130">
        <v>150000</v>
      </c>
      <c r="G105" s="130">
        <f t="shared" si="6"/>
        <v>7500000</v>
      </c>
    </row>
    <row r="106" spans="1:7" s="54" customFormat="1" ht="198" x14ac:dyDescent="0.3">
      <c r="A106" s="403"/>
      <c r="B106" s="6" t="s">
        <v>102</v>
      </c>
      <c r="C106" s="40" t="s">
        <v>39</v>
      </c>
      <c r="D106" s="40">
        <v>240</v>
      </c>
      <c r="E106" s="40"/>
      <c r="F106" s="130">
        <v>13500</v>
      </c>
      <c r="G106" s="130">
        <f t="shared" si="6"/>
        <v>3240000</v>
      </c>
    </row>
    <row r="107" spans="1:7" s="54" customFormat="1" ht="224.4" x14ac:dyDescent="0.3">
      <c r="A107" s="401" t="s">
        <v>109</v>
      </c>
      <c r="B107" s="6" t="s">
        <v>110</v>
      </c>
      <c r="C107" s="40" t="s">
        <v>71</v>
      </c>
      <c r="D107" s="40">
        <v>12</v>
      </c>
      <c r="E107" s="40"/>
      <c r="F107" s="130">
        <v>30000</v>
      </c>
      <c r="G107" s="130">
        <f t="shared" si="6"/>
        <v>360000</v>
      </c>
    </row>
    <row r="108" spans="1:7" s="54" customFormat="1" ht="303.60000000000002" x14ac:dyDescent="0.3">
      <c r="A108" s="402"/>
      <c r="B108" s="6" t="s">
        <v>111</v>
      </c>
      <c r="C108" s="40" t="s">
        <v>101</v>
      </c>
      <c r="D108" s="40">
        <v>40</v>
      </c>
      <c r="E108" s="40"/>
      <c r="F108" s="130">
        <v>150000</v>
      </c>
      <c r="G108" s="130">
        <f t="shared" si="6"/>
        <v>6000000</v>
      </c>
    </row>
    <row r="109" spans="1:7" s="54" customFormat="1" ht="198" x14ac:dyDescent="0.3">
      <c r="A109" s="402"/>
      <c r="B109" s="6" t="s">
        <v>112</v>
      </c>
      <c r="C109" s="40" t="s">
        <v>113</v>
      </c>
      <c r="D109" s="40">
        <v>40</v>
      </c>
      <c r="E109" s="40"/>
      <c r="F109" s="130">
        <v>885000</v>
      </c>
      <c r="G109" s="130">
        <f t="shared" si="6"/>
        <v>35400000</v>
      </c>
    </row>
    <row r="110" spans="1:7" s="54" customFormat="1" ht="198" x14ac:dyDescent="0.3">
      <c r="A110" s="403"/>
      <c r="B110" s="6" t="s">
        <v>102</v>
      </c>
      <c r="C110" s="40" t="s">
        <v>39</v>
      </c>
      <c r="D110" s="40">
        <v>240</v>
      </c>
      <c r="E110" s="40"/>
      <c r="F110" s="130">
        <v>13500</v>
      </c>
      <c r="G110" s="130">
        <f t="shared" si="6"/>
        <v>3240000</v>
      </c>
    </row>
    <row r="111" spans="1:7" s="112" customFormat="1" x14ac:dyDescent="0.3">
      <c r="A111" s="102" t="s">
        <v>114</v>
      </c>
      <c r="B111" s="101"/>
      <c r="C111" s="101"/>
      <c r="D111" s="101"/>
      <c r="E111" s="101"/>
      <c r="F111" s="148"/>
      <c r="G111" s="136">
        <f>SUM(G94:G110)</f>
        <v>101875000</v>
      </c>
    </row>
    <row r="113" spans="1:8" s="169" customFormat="1" ht="15.6" x14ac:dyDescent="0.25">
      <c r="A113" s="170" t="s">
        <v>115</v>
      </c>
      <c r="B113" s="171"/>
      <c r="C113" s="171"/>
      <c r="D113" s="171"/>
      <c r="E113" s="171"/>
      <c r="F113" s="171"/>
      <c r="G113" s="172"/>
    </row>
    <row r="114" spans="1:8" x14ac:dyDescent="0.25">
      <c r="A114" s="105"/>
      <c r="G114" s="108"/>
    </row>
    <row r="115" spans="1:8" x14ac:dyDescent="0.25">
      <c r="A115" s="149" t="s">
        <v>116</v>
      </c>
      <c r="B115" s="150"/>
      <c r="C115" s="150"/>
      <c r="D115" s="150"/>
      <c r="E115" s="150"/>
      <c r="F115" s="150"/>
      <c r="G115" s="151"/>
    </row>
    <row r="116" spans="1:8" ht="52.8" x14ac:dyDescent="0.25">
      <c r="A116" s="126" t="s">
        <v>4</v>
      </c>
      <c r="B116" s="126" t="s">
        <v>5</v>
      </c>
      <c r="C116" s="126" t="s">
        <v>6</v>
      </c>
      <c r="D116" s="126" t="s">
        <v>7</v>
      </c>
      <c r="E116" s="126" t="s">
        <v>8</v>
      </c>
      <c r="F116" s="127" t="s">
        <v>9</v>
      </c>
      <c r="G116" s="126" t="s">
        <v>10</v>
      </c>
    </row>
    <row r="117" spans="1:8" s="54" customFormat="1" ht="26.4" x14ac:dyDescent="0.3">
      <c r="A117" s="401" t="s">
        <v>11</v>
      </c>
      <c r="B117" s="6" t="s">
        <v>117</v>
      </c>
      <c r="C117" s="40" t="s">
        <v>13</v>
      </c>
      <c r="D117" s="40">
        <v>1</v>
      </c>
      <c r="E117" s="40">
        <v>8</v>
      </c>
      <c r="F117" s="129">
        <v>4587700</v>
      </c>
      <c r="G117" s="130">
        <f>D117*E117*F117</f>
        <v>36701600</v>
      </c>
      <c r="H117" s="113"/>
    </row>
    <row r="118" spans="1:8" s="54" customFormat="1" x14ac:dyDescent="0.3">
      <c r="A118" s="402"/>
      <c r="B118" s="6" t="s">
        <v>12</v>
      </c>
      <c r="C118" s="40" t="s">
        <v>13</v>
      </c>
      <c r="D118" s="40">
        <v>1</v>
      </c>
      <c r="E118" s="40">
        <v>8</v>
      </c>
      <c r="F118" s="129">
        <v>6200000</v>
      </c>
      <c r="G118" s="130">
        <f>D118*E118*F118</f>
        <v>49600000</v>
      </c>
    </row>
    <row r="119" spans="1:8" s="54" customFormat="1" ht="26.4" x14ac:dyDescent="0.3">
      <c r="A119" s="402"/>
      <c r="B119" s="6" t="s">
        <v>118</v>
      </c>
      <c r="C119" s="40" t="s">
        <v>13</v>
      </c>
      <c r="D119" s="40">
        <v>1</v>
      </c>
      <c r="E119" s="40">
        <v>8</v>
      </c>
      <c r="F119" s="131">
        <v>5200000</v>
      </c>
      <c r="G119" s="130">
        <f t="shared" ref="G119:G122" si="7">D119*E119*F119</f>
        <v>41600000</v>
      </c>
    </row>
    <row r="120" spans="1:8" s="54" customFormat="1" x14ac:dyDescent="0.3">
      <c r="A120" s="402"/>
      <c r="B120" s="6" t="s">
        <v>119</v>
      </c>
      <c r="C120" s="40" t="s">
        <v>13</v>
      </c>
      <c r="D120" s="40">
        <v>1</v>
      </c>
      <c r="E120" s="40">
        <v>6</v>
      </c>
      <c r="F120" s="131">
        <v>3000000</v>
      </c>
      <c r="G120" s="130">
        <f t="shared" si="7"/>
        <v>18000000</v>
      </c>
    </row>
    <row r="121" spans="1:8" s="54" customFormat="1" x14ac:dyDescent="0.3">
      <c r="A121" s="402"/>
      <c r="B121" s="6" t="s">
        <v>16</v>
      </c>
      <c r="C121" s="40" t="s">
        <v>13</v>
      </c>
      <c r="D121" s="40">
        <v>1</v>
      </c>
      <c r="E121" s="40">
        <v>8</v>
      </c>
      <c r="F121" s="131">
        <v>2800000</v>
      </c>
      <c r="G121" s="130">
        <f t="shared" si="7"/>
        <v>22400000</v>
      </c>
    </row>
    <row r="122" spans="1:8" s="54" customFormat="1" x14ac:dyDescent="0.3">
      <c r="A122" s="403"/>
      <c r="B122" s="6" t="s">
        <v>120</v>
      </c>
      <c r="C122" s="40" t="s">
        <v>13</v>
      </c>
      <c r="D122" s="40">
        <v>5</v>
      </c>
      <c r="E122" s="40">
        <v>7</v>
      </c>
      <c r="F122" s="129">
        <v>2800000</v>
      </c>
      <c r="G122" s="130">
        <f t="shared" si="7"/>
        <v>98000000</v>
      </c>
    </row>
    <row r="123" spans="1:8" x14ac:dyDescent="0.25">
      <c r="A123" s="100" t="s">
        <v>121</v>
      </c>
      <c r="B123" s="110"/>
      <c r="C123" s="110"/>
      <c r="D123" s="110"/>
      <c r="E123" s="110"/>
      <c r="F123" s="110"/>
      <c r="G123" s="132">
        <f>SUM(G117:G122)</f>
        <v>266301600</v>
      </c>
    </row>
    <row r="125" spans="1:8" x14ac:dyDescent="0.25">
      <c r="A125" s="152" t="s">
        <v>122</v>
      </c>
      <c r="B125" s="147"/>
      <c r="C125" s="147"/>
      <c r="D125" s="147"/>
      <c r="E125" s="147"/>
      <c r="F125" s="147"/>
      <c r="G125" s="153"/>
    </row>
    <row r="126" spans="1:8" ht="53.4" thickBot="1" x14ac:dyDescent="0.3">
      <c r="A126" s="173" t="s">
        <v>4</v>
      </c>
      <c r="B126" s="126" t="s">
        <v>5</v>
      </c>
      <c r="C126" s="126" t="s">
        <v>6</v>
      </c>
      <c r="D126" s="126" t="s">
        <v>7</v>
      </c>
      <c r="E126" s="126" t="s">
        <v>8</v>
      </c>
      <c r="F126" s="127" t="s">
        <v>9</v>
      </c>
      <c r="G126" s="126" t="s">
        <v>10</v>
      </c>
    </row>
    <row r="127" spans="1:8" s="54" customFormat="1" ht="52.8" x14ac:dyDescent="0.3">
      <c r="A127" s="174"/>
      <c r="B127" s="41" t="s">
        <v>123</v>
      </c>
      <c r="C127" s="40" t="s">
        <v>21</v>
      </c>
      <c r="D127" s="40">
        <v>100</v>
      </c>
      <c r="E127" s="40"/>
      <c r="F127" s="133">
        <v>2856</v>
      </c>
      <c r="G127" s="130">
        <f t="shared" ref="G127:G145" si="8">D127*F127</f>
        <v>285600</v>
      </c>
    </row>
    <row r="128" spans="1:8" s="54" customFormat="1" ht="79.2" x14ac:dyDescent="0.3">
      <c r="A128" s="175"/>
      <c r="B128" s="41" t="s">
        <v>24</v>
      </c>
      <c r="C128" s="40" t="s">
        <v>124</v>
      </c>
      <c r="D128" s="40">
        <v>1</v>
      </c>
      <c r="E128" s="40"/>
      <c r="F128" s="133">
        <v>119952</v>
      </c>
      <c r="G128" s="130">
        <f t="shared" si="8"/>
        <v>119952</v>
      </c>
    </row>
    <row r="129" spans="1:7" s="54" customFormat="1" ht="145.19999999999999" x14ac:dyDescent="0.3">
      <c r="A129" s="175"/>
      <c r="B129" s="20" t="s">
        <v>125</v>
      </c>
      <c r="C129" s="114" t="s">
        <v>126</v>
      </c>
      <c r="D129" s="114">
        <v>27</v>
      </c>
      <c r="E129" s="40"/>
      <c r="F129" s="130">
        <v>87346</v>
      </c>
      <c r="G129" s="130">
        <f t="shared" si="8"/>
        <v>2358342</v>
      </c>
    </row>
    <row r="130" spans="1:7" s="54" customFormat="1" ht="52.8" x14ac:dyDescent="0.3">
      <c r="A130" s="175"/>
      <c r="B130" s="20" t="s">
        <v>127</v>
      </c>
      <c r="C130" s="114" t="s">
        <v>128</v>
      </c>
      <c r="D130" s="114">
        <v>90</v>
      </c>
      <c r="E130" s="40"/>
      <c r="F130" s="130">
        <v>1666</v>
      </c>
      <c r="G130" s="130">
        <f t="shared" si="8"/>
        <v>149940</v>
      </c>
    </row>
    <row r="131" spans="1:7" s="54" customFormat="1" ht="184.8" x14ac:dyDescent="0.3">
      <c r="A131" s="175"/>
      <c r="B131" s="20" t="s">
        <v>129</v>
      </c>
      <c r="C131" s="114" t="s">
        <v>128</v>
      </c>
      <c r="D131" s="114">
        <v>90</v>
      </c>
      <c r="E131" s="40"/>
      <c r="F131" s="130">
        <v>23562</v>
      </c>
      <c r="G131" s="130">
        <f t="shared" si="8"/>
        <v>2120580</v>
      </c>
    </row>
    <row r="132" spans="1:7" s="54" customFormat="1" ht="79.2" x14ac:dyDescent="0.3">
      <c r="A132" s="175"/>
      <c r="B132" s="20" t="s">
        <v>130</v>
      </c>
      <c r="C132" s="114" t="s">
        <v>128</v>
      </c>
      <c r="D132" s="114">
        <v>90</v>
      </c>
      <c r="E132" s="40"/>
      <c r="F132" s="130">
        <v>3689</v>
      </c>
      <c r="G132" s="130">
        <f t="shared" si="8"/>
        <v>332010</v>
      </c>
    </row>
    <row r="133" spans="1:7" s="54" customFormat="1" ht="79.2" x14ac:dyDescent="0.3">
      <c r="A133" s="175"/>
      <c r="B133" s="20" t="s">
        <v>131</v>
      </c>
      <c r="C133" s="114" t="s">
        <v>128</v>
      </c>
      <c r="D133" s="114">
        <v>90</v>
      </c>
      <c r="E133" s="40"/>
      <c r="F133" s="130">
        <v>11067</v>
      </c>
      <c r="G133" s="130">
        <f t="shared" si="8"/>
        <v>996030</v>
      </c>
    </row>
    <row r="134" spans="1:7" s="54" customFormat="1" ht="171.6" x14ac:dyDescent="0.3">
      <c r="A134" s="175"/>
      <c r="B134" s="20" t="s">
        <v>132</v>
      </c>
      <c r="C134" s="114" t="s">
        <v>128</v>
      </c>
      <c r="D134" s="114">
        <v>5</v>
      </c>
      <c r="E134" s="40"/>
      <c r="F134" s="130">
        <v>949977</v>
      </c>
      <c r="G134" s="130">
        <f t="shared" si="8"/>
        <v>4749885</v>
      </c>
    </row>
    <row r="135" spans="1:7" s="54" customFormat="1" x14ac:dyDescent="0.3">
      <c r="A135" s="175"/>
      <c r="B135" s="20" t="s">
        <v>133</v>
      </c>
      <c r="C135" s="114" t="s">
        <v>134</v>
      </c>
      <c r="D135" s="114">
        <v>1</v>
      </c>
      <c r="E135" s="40"/>
      <c r="F135" s="130">
        <v>1000000</v>
      </c>
      <c r="G135" s="130">
        <f t="shared" si="8"/>
        <v>1000000</v>
      </c>
    </row>
    <row r="136" spans="1:7" s="54" customFormat="1" ht="66" x14ac:dyDescent="0.3">
      <c r="A136" s="175"/>
      <c r="B136" s="20" t="s">
        <v>135</v>
      </c>
      <c r="C136" s="114" t="s">
        <v>136</v>
      </c>
      <c r="D136" s="114">
        <v>90</v>
      </c>
      <c r="E136" s="40"/>
      <c r="F136" s="130">
        <v>30000</v>
      </c>
      <c r="G136" s="130">
        <f t="shared" si="8"/>
        <v>2700000</v>
      </c>
    </row>
    <row r="137" spans="1:7" ht="158.4" x14ac:dyDescent="0.25">
      <c r="A137" s="175"/>
      <c r="B137" s="20" t="s">
        <v>137</v>
      </c>
      <c r="C137" s="114" t="s">
        <v>138</v>
      </c>
      <c r="D137" s="114">
        <v>90</v>
      </c>
      <c r="E137" s="40"/>
      <c r="F137" s="130">
        <v>75000</v>
      </c>
      <c r="G137" s="130">
        <f t="shared" si="8"/>
        <v>6750000</v>
      </c>
    </row>
    <row r="138" spans="1:7" ht="92.4" x14ac:dyDescent="0.25">
      <c r="A138" s="175"/>
      <c r="B138" s="20" t="s">
        <v>139</v>
      </c>
      <c r="C138" s="114" t="s">
        <v>140</v>
      </c>
      <c r="D138" s="114">
        <v>12</v>
      </c>
      <c r="E138" s="40"/>
      <c r="F138" s="178">
        <v>195993</v>
      </c>
      <c r="G138" s="130">
        <f t="shared" si="8"/>
        <v>2351916</v>
      </c>
    </row>
    <row r="139" spans="1:7" ht="66" x14ac:dyDescent="0.25">
      <c r="A139" s="175"/>
      <c r="B139" s="20" t="s">
        <v>141</v>
      </c>
      <c r="C139" s="114" t="s">
        <v>142</v>
      </c>
      <c r="D139" s="114">
        <v>2</v>
      </c>
      <c r="E139" s="40"/>
      <c r="F139" s="178">
        <v>3000000</v>
      </c>
      <c r="G139" s="130">
        <f t="shared" si="8"/>
        <v>6000000</v>
      </c>
    </row>
    <row r="140" spans="1:7" ht="66" x14ac:dyDescent="0.25">
      <c r="A140" s="175"/>
      <c r="B140" s="20" t="s">
        <v>143</v>
      </c>
      <c r="C140" s="114" t="s">
        <v>144</v>
      </c>
      <c r="D140" s="114">
        <v>1</v>
      </c>
      <c r="E140" s="40"/>
      <c r="F140" s="178">
        <v>10000000</v>
      </c>
      <c r="G140" s="130">
        <f t="shared" si="8"/>
        <v>10000000</v>
      </c>
    </row>
    <row r="141" spans="1:7" ht="92.4" x14ac:dyDescent="0.25">
      <c r="A141" s="175"/>
      <c r="B141" s="41" t="s">
        <v>72</v>
      </c>
      <c r="C141" s="40" t="s">
        <v>73</v>
      </c>
      <c r="D141" s="40">
        <v>2</v>
      </c>
      <c r="E141" s="40"/>
      <c r="F141" s="130">
        <v>949977</v>
      </c>
      <c r="G141" s="130">
        <f t="shared" si="8"/>
        <v>1899954</v>
      </c>
    </row>
    <row r="142" spans="1:7" x14ac:dyDescent="0.25">
      <c r="A142" s="175"/>
      <c r="B142" s="20" t="s">
        <v>145</v>
      </c>
      <c r="C142" s="40" t="s">
        <v>29</v>
      </c>
      <c r="D142" s="40">
        <v>1</v>
      </c>
      <c r="E142" s="40"/>
      <c r="F142" s="130">
        <v>2500000</v>
      </c>
      <c r="G142" s="130">
        <f t="shared" si="8"/>
        <v>2500000</v>
      </c>
    </row>
    <row r="143" spans="1:7" s="54" customFormat="1" ht="26.4" x14ac:dyDescent="0.3">
      <c r="A143" s="176"/>
      <c r="B143" s="41" t="s">
        <v>146</v>
      </c>
      <c r="C143" s="40" t="s">
        <v>147</v>
      </c>
      <c r="D143" s="40">
        <v>80</v>
      </c>
      <c r="E143" s="40"/>
      <c r="F143" s="130">
        <v>700000</v>
      </c>
      <c r="G143" s="130">
        <f t="shared" si="8"/>
        <v>56000000</v>
      </c>
    </row>
    <row r="144" spans="1:7" s="54" customFormat="1" ht="26.4" x14ac:dyDescent="0.3">
      <c r="A144" s="176"/>
      <c r="B144" s="41" t="s">
        <v>148</v>
      </c>
      <c r="C144" s="40" t="s">
        <v>29</v>
      </c>
      <c r="D144" s="40">
        <v>80</v>
      </c>
      <c r="E144" s="40"/>
      <c r="F144" s="130">
        <v>700000</v>
      </c>
      <c r="G144" s="130">
        <f t="shared" si="8"/>
        <v>56000000</v>
      </c>
    </row>
    <row r="145" spans="1:7" s="54" customFormat="1" ht="79.8" thickBot="1" x14ac:dyDescent="0.35">
      <c r="A145" s="176"/>
      <c r="B145" s="20" t="s">
        <v>149</v>
      </c>
      <c r="C145" s="40" t="s">
        <v>29</v>
      </c>
      <c r="D145" s="40">
        <v>1</v>
      </c>
      <c r="E145" s="40"/>
      <c r="F145" s="130">
        <v>30000000</v>
      </c>
      <c r="G145" s="130">
        <f t="shared" si="8"/>
        <v>30000000</v>
      </c>
    </row>
    <row r="146" spans="1:7" s="54" customFormat="1" ht="13.8" thickBot="1" x14ac:dyDescent="0.35">
      <c r="A146" s="179" t="s">
        <v>150</v>
      </c>
      <c r="B146" s="101"/>
      <c r="C146" s="101"/>
      <c r="D146" s="101"/>
      <c r="E146" s="101"/>
      <c r="F146" s="101"/>
      <c r="G146" s="136">
        <f>SUM(G127:G145)</f>
        <v>186314209</v>
      </c>
    </row>
    <row r="147" spans="1:7" s="54" customFormat="1" x14ac:dyDescent="0.3">
      <c r="A147" s="55"/>
      <c r="C147" s="106"/>
      <c r="D147" s="106"/>
      <c r="E147" s="106"/>
      <c r="F147" s="107"/>
      <c r="G147" s="108"/>
    </row>
    <row r="148" spans="1:7" x14ac:dyDescent="0.25">
      <c r="A148" s="100" t="s">
        <v>151</v>
      </c>
      <c r="B148" s="110"/>
      <c r="C148" s="110"/>
      <c r="D148" s="110"/>
      <c r="E148" s="110"/>
      <c r="F148" s="110"/>
      <c r="G148" s="110"/>
    </row>
    <row r="149" spans="1:7" ht="52.8" x14ac:dyDescent="0.25">
      <c r="A149" s="126" t="s">
        <v>4</v>
      </c>
      <c r="B149" s="126" t="s">
        <v>5</v>
      </c>
      <c r="C149" s="126" t="s">
        <v>6</v>
      </c>
      <c r="D149" s="126" t="s">
        <v>7</v>
      </c>
      <c r="E149" s="126" t="s">
        <v>8</v>
      </c>
      <c r="F149" s="127" t="s">
        <v>9</v>
      </c>
      <c r="G149" s="126" t="s">
        <v>10</v>
      </c>
    </row>
    <row r="150" spans="1:7" s="54" customFormat="1" x14ac:dyDescent="0.3">
      <c r="A150" s="401" t="s">
        <v>152</v>
      </c>
      <c r="B150" s="102" t="s">
        <v>153</v>
      </c>
      <c r="C150" s="101"/>
      <c r="D150" s="101"/>
      <c r="E150" s="101"/>
      <c r="F150" s="101"/>
      <c r="G150" s="40"/>
    </row>
    <row r="151" spans="1:7" ht="92.4" x14ac:dyDescent="0.25">
      <c r="A151" s="402"/>
      <c r="B151" s="41" t="s">
        <v>154</v>
      </c>
      <c r="C151" s="114" t="s">
        <v>140</v>
      </c>
      <c r="D151" s="114">
        <v>3</v>
      </c>
      <c r="E151" s="40"/>
      <c r="F151" s="133">
        <v>195993</v>
      </c>
      <c r="G151" s="133">
        <f t="shared" ref="G151:G168" si="9">D151*F151</f>
        <v>587979</v>
      </c>
    </row>
    <row r="152" spans="1:7" ht="52.8" x14ac:dyDescent="0.25">
      <c r="A152" s="402"/>
      <c r="B152" s="41" t="s">
        <v>155</v>
      </c>
      <c r="C152" s="40" t="s">
        <v>156</v>
      </c>
      <c r="D152" s="40">
        <v>3</v>
      </c>
      <c r="E152" s="40"/>
      <c r="F152" s="133">
        <v>5000000</v>
      </c>
      <c r="G152" s="133">
        <f t="shared" si="9"/>
        <v>15000000</v>
      </c>
    </row>
    <row r="153" spans="1:7" ht="92.4" x14ac:dyDescent="0.25">
      <c r="A153" s="402"/>
      <c r="B153" s="41" t="s">
        <v>157</v>
      </c>
      <c r="C153" s="40" t="s">
        <v>158</v>
      </c>
      <c r="D153" s="40">
        <v>3</v>
      </c>
      <c r="E153" s="40"/>
      <c r="F153" s="133">
        <v>2726647</v>
      </c>
      <c r="G153" s="133">
        <f t="shared" si="9"/>
        <v>8179941</v>
      </c>
    </row>
    <row r="154" spans="1:7" x14ac:dyDescent="0.25">
      <c r="A154" s="402"/>
      <c r="B154" s="102" t="s">
        <v>159</v>
      </c>
      <c r="C154" s="101"/>
      <c r="D154" s="101"/>
      <c r="E154" s="101"/>
      <c r="F154" s="101"/>
      <c r="G154" s="130"/>
    </row>
    <row r="155" spans="1:7" ht="39.6" x14ac:dyDescent="0.25">
      <c r="A155" s="402"/>
      <c r="B155" s="41" t="s">
        <v>160</v>
      </c>
      <c r="C155" s="114" t="s">
        <v>140</v>
      </c>
      <c r="D155" s="114">
        <v>3</v>
      </c>
      <c r="E155" s="40"/>
      <c r="F155" s="177">
        <v>195993</v>
      </c>
      <c r="G155" s="130">
        <f t="shared" si="9"/>
        <v>587979</v>
      </c>
    </row>
    <row r="156" spans="1:7" ht="118.8" x14ac:dyDescent="0.25">
      <c r="A156" s="402"/>
      <c r="B156" s="20" t="s">
        <v>161</v>
      </c>
      <c r="C156" s="40" t="s">
        <v>29</v>
      </c>
      <c r="D156" s="40">
        <v>1</v>
      </c>
      <c r="E156" s="40"/>
      <c r="F156" s="133">
        <v>10000000</v>
      </c>
      <c r="G156" s="130">
        <f t="shared" si="9"/>
        <v>10000000</v>
      </c>
    </row>
    <row r="157" spans="1:7" ht="184.8" x14ac:dyDescent="0.25">
      <c r="A157" s="402"/>
      <c r="B157" s="20" t="s">
        <v>162</v>
      </c>
      <c r="C157" s="40" t="s">
        <v>29</v>
      </c>
      <c r="D157" s="40">
        <v>1</v>
      </c>
      <c r="E157" s="40"/>
      <c r="F157" s="133">
        <v>9000000</v>
      </c>
      <c r="G157" s="130">
        <f t="shared" si="9"/>
        <v>9000000</v>
      </c>
    </row>
    <row r="158" spans="1:7" x14ac:dyDescent="0.25">
      <c r="A158" s="402"/>
      <c r="B158" s="102" t="s">
        <v>163</v>
      </c>
      <c r="C158" s="101"/>
      <c r="D158" s="101"/>
      <c r="E158" s="101"/>
      <c r="F158" s="101"/>
      <c r="G158" s="130"/>
    </row>
    <row r="159" spans="1:7" ht="92.4" x14ac:dyDescent="0.25">
      <c r="A159" s="402"/>
      <c r="B159" s="20" t="s">
        <v>164</v>
      </c>
      <c r="C159" s="40" t="s">
        <v>29</v>
      </c>
      <c r="D159" s="40">
        <v>1</v>
      </c>
      <c r="E159" s="40"/>
      <c r="F159" s="133">
        <v>3000000</v>
      </c>
      <c r="G159" s="130">
        <f t="shared" ref="G159" si="10">D159*F159</f>
        <v>3000000</v>
      </c>
    </row>
    <row r="160" spans="1:7" ht="79.2" x14ac:dyDescent="0.25">
      <c r="A160" s="402"/>
      <c r="B160" s="20" t="s">
        <v>165</v>
      </c>
      <c r="C160" s="40" t="s">
        <v>166</v>
      </c>
      <c r="D160" s="40">
        <v>4</v>
      </c>
      <c r="E160" s="40"/>
      <c r="F160" s="133">
        <v>1800000</v>
      </c>
      <c r="G160" s="130">
        <f t="shared" si="9"/>
        <v>7200000</v>
      </c>
    </row>
    <row r="161" spans="1:8" ht="79.2" x14ac:dyDescent="0.25">
      <c r="A161" s="402"/>
      <c r="B161" s="20" t="s">
        <v>167</v>
      </c>
      <c r="C161" s="40" t="s">
        <v>88</v>
      </c>
      <c r="D161" s="40">
        <v>2</v>
      </c>
      <c r="E161" s="40"/>
      <c r="F161" s="133">
        <v>3000000</v>
      </c>
      <c r="G161" s="130">
        <f t="shared" si="9"/>
        <v>6000000</v>
      </c>
    </row>
    <row r="162" spans="1:8" ht="118.8" x14ac:dyDescent="0.25">
      <c r="A162" s="402"/>
      <c r="B162" s="20" t="s">
        <v>168</v>
      </c>
      <c r="C162" s="40" t="s">
        <v>29</v>
      </c>
      <c r="D162" s="40">
        <v>1</v>
      </c>
      <c r="E162" s="40"/>
      <c r="F162" s="133">
        <v>17000000</v>
      </c>
      <c r="G162" s="130">
        <f t="shared" si="9"/>
        <v>17000000</v>
      </c>
    </row>
    <row r="163" spans="1:8" ht="39.6" x14ac:dyDescent="0.25">
      <c r="A163" s="402"/>
      <c r="B163" s="20" t="s">
        <v>169</v>
      </c>
      <c r="C163" s="40" t="s">
        <v>29</v>
      </c>
      <c r="D163" s="40">
        <v>1</v>
      </c>
      <c r="E163" s="40"/>
      <c r="F163" s="130">
        <v>20000000</v>
      </c>
      <c r="G163" s="130">
        <f t="shared" si="9"/>
        <v>20000000</v>
      </c>
    </row>
    <row r="164" spans="1:8" ht="250.8" x14ac:dyDescent="0.25">
      <c r="A164" s="402"/>
      <c r="B164" s="20" t="s">
        <v>170</v>
      </c>
      <c r="C164" s="40" t="s">
        <v>29</v>
      </c>
      <c r="D164" s="40">
        <v>1</v>
      </c>
      <c r="E164" s="40"/>
      <c r="F164" s="130">
        <v>25000000</v>
      </c>
      <c r="G164" s="130">
        <f t="shared" si="9"/>
        <v>25000000</v>
      </c>
    </row>
    <row r="165" spans="1:8" ht="52.8" x14ac:dyDescent="0.25">
      <c r="A165" s="402"/>
      <c r="B165" s="20" t="s">
        <v>171</v>
      </c>
      <c r="C165" s="40" t="s">
        <v>29</v>
      </c>
      <c r="D165" s="40">
        <v>1</v>
      </c>
      <c r="E165" s="40"/>
      <c r="F165" s="130">
        <v>10000000</v>
      </c>
      <c r="G165" s="130">
        <f t="shared" si="9"/>
        <v>10000000</v>
      </c>
    </row>
    <row r="166" spans="1:8" ht="105.6" x14ac:dyDescent="0.25">
      <c r="A166" s="402"/>
      <c r="B166" s="20" t="s">
        <v>172</v>
      </c>
      <c r="C166" s="40" t="s">
        <v>29</v>
      </c>
      <c r="D166" s="40">
        <v>1</v>
      </c>
      <c r="E166" s="40"/>
      <c r="F166" s="130">
        <v>7000000</v>
      </c>
      <c r="G166" s="130">
        <f t="shared" si="9"/>
        <v>7000000</v>
      </c>
    </row>
    <row r="167" spans="1:8" ht="409.6" x14ac:dyDescent="0.25">
      <c r="A167" s="402"/>
      <c r="B167" s="20" t="s">
        <v>173</v>
      </c>
      <c r="C167" s="40" t="s">
        <v>29</v>
      </c>
      <c r="D167" s="40">
        <v>1</v>
      </c>
      <c r="E167" s="40"/>
      <c r="F167" s="130">
        <v>25000000</v>
      </c>
      <c r="G167" s="130">
        <f t="shared" si="9"/>
        <v>25000000</v>
      </c>
    </row>
    <row r="168" spans="1:8" ht="92.4" x14ac:dyDescent="0.25">
      <c r="A168" s="403"/>
      <c r="B168" s="41" t="s">
        <v>72</v>
      </c>
      <c r="C168" s="40" t="s">
        <v>73</v>
      </c>
      <c r="D168" s="40">
        <v>10</v>
      </c>
      <c r="E168" s="40"/>
      <c r="F168" s="130">
        <v>949977</v>
      </c>
      <c r="G168" s="130">
        <f t="shared" si="9"/>
        <v>9499770</v>
      </c>
    </row>
    <row r="169" spans="1:8" ht="158.4" x14ac:dyDescent="0.25">
      <c r="A169" s="401" t="s">
        <v>174</v>
      </c>
      <c r="B169" s="20" t="s">
        <v>175</v>
      </c>
      <c r="C169" s="40" t="s">
        <v>176</v>
      </c>
      <c r="D169" s="40">
        <v>1000</v>
      </c>
      <c r="E169" s="40"/>
      <c r="F169" s="130">
        <v>13566</v>
      </c>
      <c r="G169" s="130">
        <f>D169*F169</f>
        <v>13566000</v>
      </c>
    </row>
    <row r="170" spans="1:8" ht="158.4" x14ac:dyDescent="0.25">
      <c r="A170" s="403"/>
      <c r="B170" s="20" t="s">
        <v>177</v>
      </c>
      <c r="C170" s="40" t="s">
        <v>176</v>
      </c>
      <c r="D170" s="40">
        <v>810</v>
      </c>
      <c r="E170" s="40"/>
      <c r="F170" s="130">
        <v>14280</v>
      </c>
      <c r="G170" s="130">
        <f>D170*F170</f>
        <v>11566800</v>
      </c>
    </row>
    <row r="171" spans="1:8" x14ac:dyDescent="0.25">
      <c r="A171" s="102" t="s">
        <v>178</v>
      </c>
      <c r="B171" s="101"/>
      <c r="C171" s="101"/>
      <c r="D171" s="101"/>
      <c r="E171" s="101"/>
      <c r="F171" s="101"/>
      <c r="G171" s="136">
        <f>SUM(G150:G170)</f>
        <v>198188469</v>
      </c>
    </row>
    <row r="172" spans="1:8" x14ac:dyDescent="0.25">
      <c r="A172" s="1"/>
      <c r="G172" s="115"/>
    </row>
    <row r="173" spans="1:8" x14ac:dyDescent="0.25">
      <c r="A173" s="1"/>
      <c r="G173" s="115"/>
    </row>
    <row r="174" spans="1:8" x14ac:dyDescent="0.25">
      <c r="A174" s="190" t="s">
        <v>179</v>
      </c>
      <c r="B174" s="158"/>
      <c r="C174" s="158"/>
      <c r="D174" s="158"/>
      <c r="E174" s="158"/>
      <c r="F174" s="191"/>
      <c r="G174" s="196">
        <f>G12+G46+G90+G111</f>
        <v>508213200</v>
      </c>
      <c r="H174" s="180"/>
    </row>
    <row r="175" spans="1:8" x14ac:dyDescent="0.25">
      <c r="A175" s="190" t="s">
        <v>180</v>
      </c>
      <c r="B175" s="158"/>
      <c r="C175" s="158"/>
      <c r="D175" s="158"/>
      <c r="E175" s="158"/>
      <c r="F175" s="191"/>
      <c r="G175" s="196">
        <f>G123+G146+G171</f>
        <v>650804278</v>
      </c>
      <c r="H175" s="180"/>
    </row>
    <row r="176" spans="1:8" x14ac:dyDescent="0.25">
      <c r="A176" s="103" t="s">
        <v>181</v>
      </c>
      <c r="B176" s="118"/>
      <c r="C176" s="118"/>
      <c r="D176" s="118"/>
      <c r="E176" s="118"/>
      <c r="F176" s="192"/>
      <c r="G176" s="197">
        <f>SUM(G174:G175)</f>
        <v>1159017478</v>
      </c>
      <c r="H176" s="180">
        <v>1159017478</v>
      </c>
    </row>
    <row r="177" spans="1:9" x14ac:dyDescent="0.25">
      <c r="A177" s="4"/>
      <c r="G177" s="187"/>
      <c r="H177" s="180"/>
    </row>
    <row r="178" spans="1:9" x14ac:dyDescent="0.25">
      <c r="A178" s="4" t="s">
        <v>182</v>
      </c>
      <c r="C178" s="54"/>
      <c r="D178" s="54"/>
      <c r="E178" s="54"/>
      <c r="F178" s="54"/>
      <c r="G178" s="187">
        <f>G176*12%</f>
        <v>139082097.35999998</v>
      </c>
      <c r="H178" s="180"/>
    </row>
    <row r="179" spans="1:9" x14ac:dyDescent="0.25">
      <c r="A179" s="4" t="s">
        <v>183</v>
      </c>
      <c r="C179" s="54"/>
      <c r="D179" s="54"/>
      <c r="E179" s="54"/>
      <c r="F179" s="54"/>
      <c r="G179" s="187">
        <f>G176+G178</f>
        <v>1298099575.3599999</v>
      </c>
      <c r="H179" s="180"/>
      <c r="I179" s="116"/>
    </row>
    <row r="180" spans="1:9" x14ac:dyDescent="0.25">
      <c r="A180" s="1"/>
      <c r="G180" s="187"/>
      <c r="H180" s="180"/>
    </row>
    <row r="181" spans="1:9" x14ac:dyDescent="0.25">
      <c r="A181" s="1"/>
      <c r="G181" s="186"/>
      <c r="H181" s="180"/>
    </row>
    <row r="182" spans="1:9" x14ac:dyDescent="0.25">
      <c r="A182" s="1"/>
      <c r="G182" s="187"/>
      <c r="H182" s="180"/>
    </row>
    <row r="183" spans="1:9" s="112" customFormat="1" ht="15.6" x14ac:dyDescent="0.3">
      <c r="A183" s="125" t="s">
        <v>184</v>
      </c>
      <c r="B183" s="54"/>
      <c r="C183" s="54"/>
      <c r="D183" s="54"/>
      <c r="E183" s="54"/>
      <c r="F183" s="54"/>
      <c r="G183" s="188"/>
      <c r="H183" s="182"/>
    </row>
    <row r="184" spans="1:9" s="112" customFormat="1" x14ac:dyDescent="0.3">
      <c r="A184" s="4" t="s">
        <v>185</v>
      </c>
      <c r="B184" s="54"/>
      <c r="C184" s="54"/>
      <c r="D184" s="54"/>
      <c r="E184" s="54"/>
      <c r="F184" s="54"/>
      <c r="G184" s="187">
        <f>G179</f>
        <v>1298099575.3599999</v>
      </c>
      <c r="H184" s="182">
        <v>1298099575.3599999</v>
      </c>
    </row>
    <row r="185" spans="1:9" s="112" customFormat="1" x14ac:dyDescent="0.3">
      <c r="A185" s="4" t="s">
        <v>186</v>
      </c>
      <c r="B185" s="54"/>
      <c r="C185" s="54"/>
      <c r="D185" s="54"/>
      <c r="E185" s="54"/>
      <c r="F185" s="54"/>
      <c r="G185" s="189">
        <v>0.05</v>
      </c>
      <c r="H185" s="182"/>
    </row>
    <row r="186" spans="1:9" s="112" customFormat="1" x14ac:dyDescent="0.3">
      <c r="A186" s="4" t="s">
        <v>187</v>
      </c>
      <c r="B186" s="54"/>
      <c r="C186" s="54"/>
      <c r="D186" s="54"/>
      <c r="E186" s="54"/>
      <c r="F186" s="54"/>
      <c r="G186" s="185">
        <f>G184*G185</f>
        <v>64904978.767999999</v>
      </c>
      <c r="H186" s="182"/>
    </row>
    <row r="187" spans="1:9" x14ac:dyDescent="0.25">
      <c r="A187" s="1"/>
      <c r="G187" s="187">
        <f>G186+G184</f>
        <v>1363004554.1279998</v>
      </c>
      <c r="H187" s="180"/>
    </row>
    <row r="188" spans="1:9" s="54" customFormat="1" ht="28.5" customHeight="1" x14ac:dyDescent="0.3">
      <c r="A188" s="405" t="s">
        <v>188</v>
      </c>
      <c r="B188" s="405"/>
      <c r="C188" s="405"/>
      <c r="D188" s="405"/>
      <c r="E188" s="405"/>
      <c r="F188" s="405"/>
      <c r="G188" s="187">
        <v>15000000</v>
      </c>
      <c r="H188" s="183"/>
    </row>
    <row r="189" spans="1:9" s="54" customFormat="1" x14ac:dyDescent="0.3">
      <c r="A189" s="4" t="s">
        <v>189</v>
      </c>
      <c r="G189" s="187">
        <v>7900000</v>
      </c>
      <c r="H189" s="183"/>
    </row>
    <row r="190" spans="1:9" s="54" customFormat="1" x14ac:dyDescent="0.3">
      <c r="A190" s="4" t="s">
        <v>190</v>
      </c>
      <c r="G190" s="187">
        <v>21000000</v>
      </c>
      <c r="H190" s="183"/>
    </row>
    <row r="191" spans="1:9" s="54" customFormat="1" x14ac:dyDescent="0.3">
      <c r="A191" s="4" t="s">
        <v>191</v>
      </c>
      <c r="G191" s="187">
        <v>12000000</v>
      </c>
      <c r="H191" s="183"/>
    </row>
    <row r="192" spans="1:9" s="54" customFormat="1" x14ac:dyDescent="0.3">
      <c r="A192" s="4" t="s">
        <v>192</v>
      </c>
      <c r="G192" s="187">
        <v>9004979</v>
      </c>
      <c r="H192" s="183"/>
    </row>
    <row r="193" spans="1:8" s="120" customFormat="1" x14ac:dyDescent="0.3">
      <c r="A193" s="103" t="s">
        <v>193</v>
      </c>
      <c r="B193" s="118"/>
      <c r="C193" s="118"/>
      <c r="D193" s="118"/>
      <c r="E193" s="118"/>
      <c r="F193" s="192"/>
      <c r="G193" s="185">
        <f>SUM(G188:G192)</f>
        <v>64904979</v>
      </c>
      <c r="H193" s="184"/>
    </row>
    <row r="194" spans="1:8" x14ac:dyDescent="0.25">
      <c r="G194" s="181"/>
      <c r="H194" s="180"/>
    </row>
    <row r="195" spans="1:8" x14ac:dyDescent="0.25">
      <c r="G195" s="117"/>
    </row>
    <row r="197" spans="1:8" x14ac:dyDescent="0.25">
      <c r="G197" s="117"/>
    </row>
    <row r="201" spans="1:8" x14ac:dyDescent="0.25">
      <c r="G201" s="107"/>
    </row>
    <row r="202" spans="1:8" x14ac:dyDescent="0.25">
      <c r="G202" s="117"/>
    </row>
  </sheetData>
  <mergeCells count="13">
    <mergeCell ref="A188:F188"/>
    <mergeCell ref="A150:A168"/>
    <mergeCell ref="A169:A170"/>
    <mergeCell ref="A117:A122"/>
    <mergeCell ref="A94:A99"/>
    <mergeCell ref="A100:A102"/>
    <mergeCell ref="A103:A106"/>
    <mergeCell ref="A107:A110"/>
    <mergeCell ref="A74:A89"/>
    <mergeCell ref="A16:A23"/>
    <mergeCell ref="A24:A34"/>
    <mergeCell ref="A35:A45"/>
    <mergeCell ref="A7:A11"/>
  </mergeCells>
  <pageMargins left="0.19685039370078741" right="0.19685039370078741" top="0.78740157480314965" bottom="0.78740157480314965"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314E6-0D84-4142-A353-C4B64CE52F5A}">
  <dimension ref="A1:V105"/>
  <sheetViews>
    <sheetView showGridLines="0" tabSelected="1" zoomScale="30" zoomScaleNormal="30" workbookViewId="0">
      <pane ySplit="5" topLeftCell="A30" activePane="bottomLeft" state="frozen"/>
      <selection pane="bottomLeft" activeCell="F40" sqref="F40"/>
    </sheetView>
  </sheetViews>
  <sheetFormatPr baseColWidth="10" defaultColWidth="11.44140625" defaultRowHeight="18.75" customHeight="1" x14ac:dyDescent="0.35"/>
  <cols>
    <col min="1" max="2" width="21.88671875" style="199" customWidth="1"/>
    <col min="3" max="3" width="31.88671875" style="199" customWidth="1"/>
    <col min="4" max="4" width="114.44140625" style="234" customWidth="1"/>
    <col min="5" max="5" width="19" style="207" customWidth="1"/>
    <col min="6" max="6" width="17.109375" style="235" customWidth="1"/>
    <col min="7" max="7" width="19" style="235" customWidth="1"/>
    <col min="8" max="8" width="22.88671875" style="246" customWidth="1"/>
    <col min="9" max="9" width="30" style="235" customWidth="1"/>
    <col min="10" max="10" width="23.6640625" style="246" customWidth="1"/>
    <col min="11" max="11" width="51.6640625" style="235" customWidth="1"/>
    <col min="12" max="12" width="21.44140625" style="199" customWidth="1"/>
    <col min="13" max="16384" width="11.44140625" style="199"/>
  </cols>
  <sheetData>
    <row r="1" spans="1:22" ht="18.75" customHeight="1" x14ac:dyDescent="0.35">
      <c r="A1" s="423" t="s">
        <v>195</v>
      </c>
      <c r="B1" s="424"/>
      <c r="C1" s="424"/>
      <c r="D1" s="424"/>
      <c r="E1" s="424"/>
      <c r="F1" s="424"/>
      <c r="G1" s="424"/>
      <c r="H1" s="424"/>
      <c r="I1" s="424"/>
      <c r="J1" s="424"/>
      <c r="K1" s="425"/>
    </row>
    <row r="2" spans="1:22" ht="93.75" customHeight="1" thickBot="1" x14ac:dyDescent="0.4">
      <c r="A2" s="426"/>
      <c r="B2" s="427"/>
      <c r="C2" s="427"/>
      <c r="D2" s="427"/>
      <c r="E2" s="427"/>
      <c r="F2" s="427"/>
      <c r="G2" s="427"/>
      <c r="H2" s="427"/>
      <c r="I2" s="427"/>
      <c r="J2" s="427"/>
      <c r="K2" s="428"/>
    </row>
    <row r="3" spans="1:22" s="201" customFormat="1" ht="75.75" customHeight="1" thickBot="1" x14ac:dyDescent="0.35">
      <c r="A3" s="444" t="s">
        <v>4</v>
      </c>
      <c r="B3" s="431" t="s">
        <v>196</v>
      </c>
      <c r="C3" s="431" t="s">
        <v>197</v>
      </c>
      <c r="D3" s="431" t="s">
        <v>5</v>
      </c>
      <c r="E3" s="431" t="s">
        <v>6</v>
      </c>
      <c r="F3" s="406" t="s">
        <v>198</v>
      </c>
      <c r="G3" s="429" t="s">
        <v>199</v>
      </c>
      <c r="H3" s="437" t="s">
        <v>200</v>
      </c>
      <c r="I3" s="438"/>
      <c r="J3" s="438"/>
      <c r="K3" s="439"/>
    </row>
    <row r="4" spans="1:22" ht="18" customHeight="1" thickBot="1" x14ac:dyDescent="0.4">
      <c r="A4" s="445"/>
      <c r="B4" s="432"/>
      <c r="C4" s="432"/>
      <c r="D4" s="432"/>
      <c r="E4" s="432"/>
      <c r="F4" s="407"/>
      <c r="G4" s="430"/>
      <c r="H4" s="431" t="s">
        <v>201</v>
      </c>
      <c r="I4" s="431" t="s">
        <v>202</v>
      </c>
      <c r="J4" s="431" t="s">
        <v>203</v>
      </c>
      <c r="K4" s="433" t="s">
        <v>204</v>
      </c>
    </row>
    <row r="5" spans="1:22" ht="18.600000000000001" thickBot="1" x14ac:dyDescent="0.4">
      <c r="A5" s="440" t="s">
        <v>205</v>
      </c>
      <c r="B5" s="441"/>
      <c r="C5" s="441"/>
      <c r="D5" s="441"/>
      <c r="E5" s="441"/>
      <c r="F5" s="267"/>
      <c r="G5" s="260"/>
      <c r="H5" s="432"/>
      <c r="I5" s="432"/>
      <c r="J5" s="432"/>
      <c r="K5" s="434"/>
    </row>
    <row r="6" spans="1:22" s="207" customFormat="1" ht="87" customHeight="1" x14ac:dyDescent="0.3">
      <c r="A6" s="442" t="s">
        <v>206</v>
      </c>
      <c r="B6" s="304">
        <v>1</v>
      </c>
      <c r="C6" s="305" t="s">
        <v>207</v>
      </c>
      <c r="D6" s="314" t="s">
        <v>208</v>
      </c>
      <c r="E6" s="306" t="s">
        <v>209</v>
      </c>
      <c r="F6" s="307">
        <v>1</v>
      </c>
      <c r="G6" s="308">
        <v>4</v>
      </c>
      <c r="H6" s="296">
        <v>0</v>
      </c>
      <c r="I6" s="297">
        <f>H6*0.19</f>
        <v>0</v>
      </c>
      <c r="J6" s="309">
        <v>7000000</v>
      </c>
      <c r="K6" s="298">
        <f>J6*F6*G6</f>
        <v>28000000</v>
      </c>
    </row>
    <row r="7" spans="1:22" s="207" customFormat="1" ht="84.75" customHeight="1" x14ac:dyDescent="0.3">
      <c r="A7" s="442"/>
      <c r="B7" s="304">
        <v>2</v>
      </c>
      <c r="C7" s="305" t="s">
        <v>210</v>
      </c>
      <c r="D7" s="314" t="s">
        <v>211</v>
      </c>
      <c r="E7" s="306" t="s">
        <v>209</v>
      </c>
      <c r="F7" s="307">
        <v>1</v>
      </c>
      <c r="G7" s="308">
        <v>4</v>
      </c>
      <c r="H7" s="296">
        <v>0</v>
      </c>
      <c r="I7" s="297">
        <f>H7*0.19</f>
        <v>0</v>
      </c>
      <c r="J7" s="309">
        <v>3500000</v>
      </c>
      <c r="K7" s="298">
        <f>J7*F7*G7</f>
        <v>14000000</v>
      </c>
    </row>
    <row r="8" spans="1:22" s="207" customFormat="1" ht="67.5" customHeight="1" x14ac:dyDescent="0.3">
      <c r="A8" s="442"/>
      <c r="B8" s="299">
        <v>3</v>
      </c>
      <c r="C8" s="291" t="s">
        <v>212</v>
      </c>
      <c r="D8" s="315" t="s">
        <v>213</v>
      </c>
      <c r="E8" s="310" t="s">
        <v>209</v>
      </c>
      <c r="F8" s="311">
        <v>1</v>
      </c>
      <c r="G8" s="312">
        <v>2</v>
      </c>
      <c r="H8" s="296">
        <v>0</v>
      </c>
      <c r="I8" s="297">
        <f t="shared" ref="I8:I10" si="0">H8*0.19</f>
        <v>0</v>
      </c>
      <c r="J8" s="313">
        <v>5500000</v>
      </c>
      <c r="K8" s="298">
        <f>J8*F8*G8</f>
        <v>11000000</v>
      </c>
    </row>
    <row r="9" spans="1:22" s="207" customFormat="1" ht="90.75" customHeight="1" x14ac:dyDescent="0.3">
      <c r="A9" s="442"/>
      <c r="B9" s="299">
        <v>4</v>
      </c>
      <c r="C9" s="291" t="s">
        <v>214</v>
      </c>
      <c r="D9" s="315" t="s">
        <v>215</v>
      </c>
      <c r="E9" s="310" t="s">
        <v>209</v>
      </c>
      <c r="F9" s="311">
        <v>3</v>
      </c>
      <c r="G9" s="312">
        <v>4</v>
      </c>
      <c r="H9" s="296">
        <v>0</v>
      </c>
      <c r="I9" s="297">
        <f t="shared" si="0"/>
        <v>0</v>
      </c>
      <c r="J9" s="313">
        <v>5500000</v>
      </c>
      <c r="K9" s="298">
        <f>J9*F9*G9</f>
        <v>66000000</v>
      </c>
    </row>
    <row r="10" spans="1:22" s="207" customFormat="1" ht="54.75" customHeight="1" x14ac:dyDescent="0.3">
      <c r="A10" s="443"/>
      <c r="B10" s="299">
        <v>5</v>
      </c>
      <c r="C10" s="291" t="s">
        <v>216</v>
      </c>
      <c r="D10" s="315" t="s">
        <v>217</v>
      </c>
      <c r="E10" s="310" t="s">
        <v>209</v>
      </c>
      <c r="F10" s="311">
        <v>4</v>
      </c>
      <c r="G10" s="312">
        <v>4</v>
      </c>
      <c r="H10" s="296">
        <v>0</v>
      </c>
      <c r="I10" s="297">
        <f t="shared" si="0"/>
        <v>0</v>
      </c>
      <c r="J10" s="313">
        <v>2800000</v>
      </c>
      <c r="K10" s="298">
        <f>J10*F10*G10</f>
        <v>44800000</v>
      </c>
    </row>
    <row r="11" spans="1:22" ht="18" x14ac:dyDescent="0.35">
      <c r="A11" s="281"/>
      <c r="B11" s="261"/>
      <c r="C11" s="261"/>
      <c r="D11" s="261"/>
      <c r="E11" s="261"/>
      <c r="F11" s="261"/>
      <c r="G11" s="261"/>
      <c r="H11" s="261"/>
      <c r="I11" s="261"/>
      <c r="J11" s="261"/>
      <c r="K11" s="284">
        <f>SUM(K6:K10)</f>
        <v>163800000</v>
      </c>
    </row>
    <row r="12" spans="1:22" ht="18.600000000000001" thickBot="1" x14ac:dyDescent="0.4">
      <c r="A12" s="435" t="s">
        <v>218</v>
      </c>
      <c r="B12" s="436"/>
      <c r="C12" s="436"/>
      <c r="D12" s="436"/>
      <c r="E12" s="436"/>
      <c r="F12" s="202"/>
      <c r="G12" s="203"/>
      <c r="H12" s="245"/>
      <c r="I12" s="203"/>
      <c r="J12" s="245"/>
      <c r="K12" s="282"/>
    </row>
    <row r="13" spans="1:22" s="207" customFormat="1" ht="81" customHeight="1" x14ac:dyDescent="0.3">
      <c r="A13" s="418" t="s">
        <v>219</v>
      </c>
      <c r="B13" s="251">
        <v>6</v>
      </c>
      <c r="C13" s="210" t="s">
        <v>220</v>
      </c>
      <c r="D13" s="211" t="s">
        <v>221</v>
      </c>
      <c r="E13" s="212" t="s">
        <v>128</v>
      </c>
      <c r="F13" s="213">
        <v>2</v>
      </c>
      <c r="G13" s="242"/>
      <c r="H13" s="288">
        <v>0</v>
      </c>
      <c r="I13" s="289">
        <f t="shared" ref="I13:I14" si="1">H13*0.19</f>
        <v>0</v>
      </c>
      <c r="J13" s="288">
        <f t="shared" ref="J13:J14" si="2">H13+I13</f>
        <v>0</v>
      </c>
      <c r="K13" s="280">
        <f>J13*F13*G13</f>
        <v>0</v>
      </c>
    </row>
    <row r="14" spans="1:22" s="207" customFormat="1" ht="89.25" customHeight="1" thickBot="1" x14ac:dyDescent="0.35">
      <c r="A14" s="419"/>
      <c r="B14" s="200">
        <v>7</v>
      </c>
      <c r="C14" s="198" t="s">
        <v>222</v>
      </c>
      <c r="D14" s="214" t="s">
        <v>223</v>
      </c>
      <c r="E14" s="215" t="s">
        <v>144</v>
      </c>
      <c r="F14" s="216">
        <v>1000</v>
      </c>
      <c r="G14" s="233"/>
      <c r="H14" s="288">
        <v>0</v>
      </c>
      <c r="I14" s="289">
        <f t="shared" si="1"/>
        <v>0</v>
      </c>
      <c r="J14" s="288">
        <f t="shared" si="2"/>
        <v>0</v>
      </c>
      <c r="K14" s="280">
        <f>J14*F14*G14</f>
        <v>0</v>
      </c>
    </row>
    <row r="15" spans="1:22" s="217" customFormat="1" ht="22.5" customHeight="1" x14ac:dyDescent="0.35">
      <c r="A15" s="285"/>
      <c r="B15" s="286"/>
      <c r="C15" s="286"/>
      <c r="D15" s="286"/>
      <c r="E15" s="286"/>
      <c r="F15" s="286"/>
      <c r="G15" s="286"/>
      <c r="H15" s="261"/>
      <c r="I15" s="261"/>
      <c r="J15" s="261"/>
      <c r="K15" s="284">
        <f>SUM(K13:K14)</f>
        <v>0</v>
      </c>
      <c r="L15" s="199"/>
      <c r="M15" s="199"/>
      <c r="N15" s="199"/>
      <c r="O15" s="199"/>
      <c r="P15" s="199"/>
      <c r="Q15" s="199"/>
      <c r="R15" s="199"/>
      <c r="S15" s="199"/>
      <c r="T15" s="199"/>
      <c r="U15" s="199"/>
      <c r="V15" s="199"/>
    </row>
    <row r="16" spans="1:22" s="217" customFormat="1" ht="18" x14ac:dyDescent="0.35">
      <c r="A16" s="415" t="s">
        <v>224</v>
      </c>
      <c r="B16" s="416"/>
      <c r="C16" s="416"/>
      <c r="D16" s="416"/>
      <c r="E16" s="416"/>
      <c r="F16" s="416"/>
      <c r="G16" s="417"/>
      <c r="H16" s="203"/>
      <c r="I16" s="203"/>
      <c r="J16" s="245"/>
      <c r="K16" s="282"/>
      <c r="L16" s="199"/>
      <c r="M16" s="199"/>
      <c r="N16" s="199"/>
      <c r="O16" s="199"/>
      <c r="P16" s="199"/>
      <c r="Q16" s="199"/>
      <c r="R16" s="199"/>
      <c r="S16" s="199"/>
      <c r="T16" s="199"/>
      <c r="U16" s="199"/>
      <c r="V16" s="199"/>
    </row>
    <row r="17" spans="1:22" s="217" customFormat="1" ht="18.600000000000001" thickBot="1" x14ac:dyDescent="0.4">
      <c r="A17" s="413" t="s">
        <v>225</v>
      </c>
      <c r="B17" s="414"/>
      <c r="C17" s="414"/>
      <c r="D17" s="414"/>
      <c r="E17" s="414"/>
      <c r="F17" s="414"/>
      <c r="G17" s="414"/>
      <c r="H17" s="239"/>
      <c r="I17" s="239"/>
      <c r="J17" s="264"/>
      <c r="K17" s="283"/>
      <c r="L17" s="199"/>
      <c r="M17" s="199"/>
      <c r="N17" s="199"/>
      <c r="O17" s="199"/>
      <c r="P17" s="199"/>
      <c r="Q17" s="199"/>
      <c r="R17" s="199"/>
      <c r="S17" s="199"/>
      <c r="T17" s="199"/>
      <c r="U17" s="199"/>
      <c r="V17" s="199"/>
    </row>
    <row r="18" spans="1:22" s="207" customFormat="1" ht="90.75" customHeight="1" x14ac:dyDescent="0.3">
      <c r="A18" s="418" t="s">
        <v>226</v>
      </c>
      <c r="B18" s="252">
        <v>8</v>
      </c>
      <c r="C18" s="252" t="s">
        <v>227</v>
      </c>
      <c r="D18" s="253" t="s">
        <v>228</v>
      </c>
      <c r="E18" s="206" t="s">
        <v>229</v>
      </c>
      <c r="F18" s="225">
        <v>24</v>
      </c>
      <c r="G18" s="243"/>
      <c r="H18" s="288">
        <v>0</v>
      </c>
      <c r="I18" s="289">
        <f t="shared" ref="I18:I41" si="3">H18*0.19</f>
        <v>0</v>
      </c>
      <c r="J18" s="288">
        <f t="shared" ref="J18" si="4">H18+I18</f>
        <v>0</v>
      </c>
      <c r="K18" s="280">
        <f>J18*F18*G18</f>
        <v>0</v>
      </c>
    </row>
    <row r="19" spans="1:22" s="207" customFormat="1" ht="342" x14ac:dyDescent="0.35">
      <c r="A19" s="420"/>
      <c r="B19" s="218">
        <v>9</v>
      </c>
      <c r="C19" s="218" t="s">
        <v>230</v>
      </c>
      <c r="D19" s="221" t="s">
        <v>231</v>
      </c>
      <c r="E19" s="209" t="s">
        <v>128</v>
      </c>
      <c r="F19" s="220">
        <v>480</v>
      </c>
      <c r="G19" s="237"/>
      <c r="H19" s="288">
        <v>0</v>
      </c>
      <c r="I19" s="289">
        <f t="shared" si="3"/>
        <v>0</v>
      </c>
      <c r="J19" s="288">
        <f>H19+I19</f>
        <v>0</v>
      </c>
      <c r="K19" s="280">
        <f t="shared" ref="K19" si="5">J19*F19*G19</f>
        <v>0</v>
      </c>
    </row>
    <row r="20" spans="1:22" s="207" customFormat="1" ht="102.75" customHeight="1" x14ac:dyDescent="0.3">
      <c r="A20" s="420"/>
      <c r="B20" s="252">
        <v>10</v>
      </c>
      <c r="C20" s="218" t="s">
        <v>232</v>
      </c>
      <c r="D20" s="265" t="s">
        <v>233</v>
      </c>
      <c r="E20" s="206" t="s">
        <v>128</v>
      </c>
      <c r="F20" s="222">
        <v>120</v>
      </c>
      <c r="G20" s="223"/>
      <c r="H20" s="288">
        <v>0</v>
      </c>
      <c r="I20" s="289">
        <f t="shared" si="3"/>
        <v>0</v>
      </c>
      <c r="J20" s="288">
        <f t="shared" ref="J20:J41" si="6">H20+I20</f>
        <v>0</v>
      </c>
      <c r="K20" s="280">
        <f t="shared" ref="K20:K38" si="7">J20*F20*G20</f>
        <v>0</v>
      </c>
    </row>
    <row r="21" spans="1:22" s="207" customFormat="1" ht="100.5" customHeight="1" x14ac:dyDescent="0.3">
      <c r="A21" s="420"/>
      <c r="B21" s="218">
        <v>11</v>
      </c>
      <c r="C21" s="218" t="s">
        <v>234</v>
      </c>
      <c r="D21" s="219" t="s">
        <v>235</v>
      </c>
      <c r="E21" s="247" t="s">
        <v>128</v>
      </c>
      <c r="F21" s="248">
        <v>120</v>
      </c>
      <c r="G21" s="224"/>
      <c r="H21" s="288">
        <v>0</v>
      </c>
      <c r="I21" s="289">
        <f t="shared" si="3"/>
        <v>0</v>
      </c>
      <c r="J21" s="288">
        <f t="shared" si="6"/>
        <v>0</v>
      </c>
      <c r="K21" s="280">
        <f t="shared" si="7"/>
        <v>0</v>
      </c>
    </row>
    <row r="22" spans="1:22" s="207" customFormat="1" ht="100.5" customHeight="1" x14ac:dyDescent="0.3">
      <c r="A22" s="420"/>
      <c r="B22" s="252">
        <v>12</v>
      </c>
      <c r="C22" s="218" t="s">
        <v>236</v>
      </c>
      <c r="D22" s="234" t="s">
        <v>237</v>
      </c>
      <c r="E22" s="208" t="s">
        <v>128</v>
      </c>
      <c r="F22" s="216">
        <v>120</v>
      </c>
      <c r="G22" s="224"/>
      <c r="H22" s="288">
        <v>0</v>
      </c>
      <c r="I22" s="289">
        <f t="shared" si="3"/>
        <v>0</v>
      </c>
      <c r="J22" s="288">
        <f t="shared" si="6"/>
        <v>0</v>
      </c>
      <c r="K22" s="280">
        <f t="shared" si="7"/>
        <v>0</v>
      </c>
    </row>
    <row r="23" spans="1:22" s="207" customFormat="1" ht="125.25" customHeight="1" x14ac:dyDescent="0.3">
      <c r="A23" s="420"/>
      <c r="B23" s="218">
        <v>13</v>
      </c>
      <c r="C23" s="240" t="s">
        <v>238</v>
      </c>
      <c r="D23" s="230" t="s">
        <v>239</v>
      </c>
      <c r="E23" s="227" t="s">
        <v>128</v>
      </c>
      <c r="F23" s="228">
        <v>120</v>
      </c>
      <c r="G23" s="238"/>
      <c r="H23" s="288">
        <v>0</v>
      </c>
      <c r="I23" s="289">
        <f t="shared" si="3"/>
        <v>0</v>
      </c>
      <c r="J23" s="288">
        <f t="shared" si="6"/>
        <v>0</v>
      </c>
      <c r="K23" s="280">
        <f t="shared" si="7"/>
        <v>0</v>
      </c>
    </row>
    <row r="24" spans="1:22" s="207" customFormat="1" ht="100.5" customHeight="1" x14ac:dyDescent="0.3">
      <c r="A24" s="420"/>
      <c r="B24" s="252">
        <v>14</v>
      </c>
      <c r="C24" s="210" t="s">
        <v>240</v>
      </c>
      <c r="D24" s="226" t="s">
        <v>241</v>
      </c>
      <c r="E24" s="227" t="s">
        <v>128</v>
      </c>
      <c r="F24" s="228">
        <v>120</v>
      </c>
      <c r="G24" s="238"/>
      <c r="H24" s="288">
        <v>0</v>
      </c>
      <c r="I24" s="289">
        <f t="shared" si="3"/>
        <v>0</v>
      </c>
      <c r="J24" s="288">
        <f t="shared" si="6"/>
        <v>0</v>
      </c>
      <c r="K24" s="280">
        <f t="shared" si="7"/>
        <v>0</v>
      </c>
    </row>
    <row r="25" spans="1:22" s="207" customFormat="1" ht="100.5" customHeight="1" x14ac:dyDescent="0.3">
      <c r="A25" s="420"/>
      <c r="B25" s="218">
        <v>15</v>
      </c>
      <c r="C25" s="198" t="s">
        <v>242</v>
      </c>
      <c r="D25" s="241" t="s">
        <v>243</v>
      </c>
      <c r="E25" s="231" t="s">
        <v>128</v>
      </c>
      <c r="F25" s="232">
        <v>120</v>
      </c>
      <c r="G25" s="244"/>
      <c r="H25" s="288">
        <v>0</v>
      </c>
      <c r="I25" s="289">
        <f t="shared" si="3"/>
        <v>0</v>
      </c>
      <c r="J25" s="288">
        <f t="shared" si="6"/>
        <v>0</v>
      </c>
      <c r="K25" s="280">
        <f t="shared" si="7"/>
        <v>0</v>
      </c>
    </row>
    <row r="26" spans="1:22" s="207" customFormat="1" ht="100.5" customHeight="1" x14ac:dyDescent="0.3">
      <c r="A26" s="420"/>
      <c r="B26" s="290">
        <v>16</v>
      </c>
      <c r="C26" s="291" t="s">
        <v>244</v>
      </c>
      <c r="D26" s="292" t="s">
        <v>245</v>
      </c>
      <c r="E26" s="293" t="s">
        <v>128</v>
      </c>
      <c r="F26" s="294">
        <v>120</v>
      </c>
      <c r="G26" s="295"/>
      <c r="H26" s="296">
        <v>0</v>
      </c>
      <c r="I26" s="297">
        <f t="shared" si="3"/>
        <v>0</v>
      </c>
      <c r="J26" s="296">
        <f t="shared" si="6"/>
        <v>0</v>
      </c>
      <c r="K26" s="298">
        <f>F26*315000</f>
        <v>37800000</v>
      </c>
    </row>
    <row r="27" spans="1:22" s="207" customFormat="1" ht="60" customHeight="1" x14ac:dyDescent="0.3">
      <c r="A27" s="420"/>
      <c r="B27" s="218">
        <v>17</v>
      </c>
      <c r="C27" s="200" t="s">
        <v>246</v>
      </c>
      <c r="D27" s="221" t="s">
        <v>247</v>
      </c>
      <c r="E27" s="249" t="s">
        <v>128</v>
      </c>
      <c r="F27" s="250">
        <v>240</v>
      </c>
      <c r="G27" s="233"/>
      <c r="H27" s="288">
        <v>0</v>
      </c>
      <c r="I27" s="289">
        <f t="shared" si="3"/>
        <v>0</v>
      </c>
      <c r="J27" s="288">
        <f t="shared" si="6"/>
        <v>0</v>
      </c>
      <c r="K27" s="280">
        <f t="shared" si="7"/>
        <v>0</v>
      </c>
    </row>
    <row r="28" spans="1:22" s="207" customFormat="1" ht="199.95" customHeight="1" x14ac:dyDescent="0.3">
      <c r="A28" s="420"/>
      <c r="B28" s="290">
        <v>18</v>
      </c>
      <c r="C28" s="299" t="s">
        <v>248</v>
      </c>
      <c r="D28" s="300" t="s">
        <v>249</v>
      </c>
      <c r="E28" s="301" t="s">
        <v>144</v>
      </c>
      <c r="F28" s="302">
        <v>1</v>
      </c>
      <c r="G28" s="303"/>
      <c r="H28" s="296">
        <v>0</v>
      </c>
      <c r="I28" s="297">
        <f t="shared" si="3"/>
        <v>0</v>
      </c>
      <c r="J28" s="296">
        <f t="shared" si="6"/>
        <v>0</v>
      </c>
      <c r="K28" s="298">
        <v>13759175</v>
      </c>
    </row>
    <row r="29" spans="1:22" s="207" customFormat="1" ht="96" customHeight="1" x14ac:dyDescent="0.3">
      <c r="A29" s="420"/>
      <c r="B29" s="218">
        <v>19</v>
      </c>
      <c r="C29" s="200" t="s">
        <v>250</v>
      </c>
      <c r="D29" s="226" t="s">
        <v>251</v>
      </c>
      <c r="E29" s="227" t="s">
        <v>128</v>
      </c>
      <c r="F29" s="228">
        <v>120</v>
      </c>
      <c r="G29" s="238"/>
      <c r="H29" s="288">
        <v>0</v>
      </c>
      <c r="I29" s="289">
        <f t="shared" si="3"/>
        <v>0</v>
      </c>
      <c r="J29" s="288">
        <f>H29+I29</f>
        <v>0</v>
      </c>
      <c r="K29" s="280">
        <f>J29*F29*G29</f>
        <v>0</v>
      </c>
    </row>
    <row r="30" spans="1:22" s="207" customFormat="1" ht="108" x14ac:dyDescent="0.3">
      <c r="A30" s="420"/>
      <c r="B30" s="252">
        <v>20</v>
      </c>
      <c r="C30" s="200" t="s">
        <v>252</v>
      </c>
      <c r="D30" s="229" t="s">
        <v>253</v>
      </c>
      <c r="E30" s="227" t="s">
        <v>134</v>
      </c>
      <c r="F30" s="228">
        <v>1</v>
      </c>
      <c r="G30" s="238"/>
      <c r="H30" s="288">
        <v>0</v>
      </c>
      <c r="I30" s="289">
        <f t="shared" si="3"/>
        <v>0</v>
      </c>
      <c r="J30" s="288">
        <f t="shared" si="6"/>
        <v>0</v>
      </c>
      <c r="K30" s="280">
        <f t="shared" si="7"/>
        <v>0</v>
      </c>
    </row>
    <row r="31" spans="1:22" s="207" customFormat="1" ht="126.6" thickBot="1" x14ac:dyDescent="0.35">
      <c r="A31" s="420"/>
      <c r="B31" s="263">
        <v>21</v>
      </c>
      <c r="C31" s="251" t="s">
        <v>254</v>
      </c>
      <c r="D31" s="279" t="s">
        <v>255</v>
      </c>
      <c r="E31" s="231" t="s">
        <v>128</v>
      </c>
      <c r="F31" s="232">
        <v>120</v>
      </c>
      <c r="G31" s="244"/>
      <c r="H31" s="288">
        <v>0</v>
      </c>
      <c r="I31" s="289">
        <f t="shared" si="3"/>
        <v>0</v>
      </c>
      <c r="J31" s="288">
        <f t="shared" si="6"/>
        <v>0</v>
      </c>
      <c r="K31" s="280">
        <f t="shared" si="7"/>
        <v>0</v>
      </c>
    </row>
    <row r="32" spans="1:22" s="207" customFormat="1" ht="72" x14ac:dyDescent="0.3">
      <c r="A32" s="418" t="s">
        <v>256</v>
      </c>
      <c r="B32" s="268">
        <v>22</v>
      </c>
      <c r="C32" s="269" t="s">
        <v>257</v>
      </c>
      <c r="D32" s="270" t="s">
        <v>258</v>
      </c>
      <c r="E32" s="271" t="s">
        <v>128</v>
      </c>
      <c r="F32" s="266">
        <v>10</v>
      </c>
      <c r="G32" s="272"/>
      <c r="H32" s="288">
        <v>0</v>
      </c>
      <c r="I32" s="289">
        <f t="shared" si="3"/>
        <v>0</v>
      </c>
      <c r="J32" s="288">
        <f t="shared" si="6"/>
        <v>0</v>
      </c>
      <c r="K32" s="280">
        <f t="shared" si="7"/>
        <v>0</v>
      </c>
    </row>
    <row r="33" spans="1:12" s="207" customFormat="1" ht="66.75" customHeight="1" x14ac:dyDescent="0.3">
      <c r="A33" s="420"/>
      <c r="B33" s="218">
        <v>23</v>
      </c>
      <c r="C33" s="204" t="s">
        <v>259</v>
      </c>
      <c r="D33" s="214" t="s">
        <v>260</v>
      </c>
      <c r="E33" s="215" t="s">
        <v>261</v>
      </c>
      <c r="F33" s="216">
        <v>200</v>
      </c>
      <c r="G33" s="233"/>
      <c r="H33" s="288">
        <v>0</v>
      </c>
      <c r="I33" s="289">
        <f t="shared" si="3"/>
        <v>0</v>
      </c>
      <c r="J33" s="288">
        <f t="shared" si="6"/>
        <v>0</v>
      </c>
      <c r="K33" s="280">
        <f t="shared" si="7"/>
        <v>0</v>
      </c>
    </row>
    <row r="34" spans="1:12" s="207" customFormat="1" ht="54" x14ac:dyDescent="0.3">
      <c r="A34" s="420"/>
      <c r="B34" s="252">
        <v>24</v>
      </c>
      <c r="C34" s="198" t="s">
        <v>262</v>
      </c>
      <c r="D34" s="214" t="s">
        <v>263</v>
      </c>
      <c r="E34" s="215" t="s">
        <v>128</v>
      </c>
      <c r="F34" s="216">
        <v>200</v>
      </c>
      <c r="G34" s="233"/>
      <c r="H34" s="288">
        <v>0</v>
      </c>
      <c r="I34" s="289">
        <f t="shared" si="3"/>
        <v>0</v>
      </c>
      <c r="J34" s="288">
        <f t="shared" si="6"/>
        <v>0</v>
      </c>
      <c r="K34" s="280">
        <f t="shared" si="7"/>
        <v>0</v>
      </c>
    </row>
    <row r="35" spans="1:12" s="207" customFormat="1" ht="75.75" customHeight="1" x14ac:dyDescent="0.3">
      <c r="A35" s="420"/>
      <c r="B35" s="218">
        <v>25</v>
      </c>
      <c r="C35" s="210" t="s">
        <v>264</v>
      </c>
      <c r="D35" s="254" t="s">
        <v>265</v>
      </c>
      <c r="E35" s="255" t="s">
        <v>128</v>
      </c>
      <c r="F35" s="256">
        <v>200</v>
      </c>
      <c r="G35" s="257"/>
      <c r="H35" s="288">
        <v>0</v>
      </c>
      <c r="I35" s="289">
        <f t="shared" si="3"/>
        <v>0</v>
      </c>
      <c r="J35" s="288">
        <f t="shared" si="6"/>
        <v>0</v>
      </c>
      <c r="K35" s="280">
        <f t="shared" si="7"/>
        <v>0</v>
      </c>
    </row>
    <row r="36" spans="1:12" s="207" customFormat="1" ht="75.75" customHeight="1" x14ac:dyDescent="0.3">
      <c r="A36" s="420"/>
      <c r="B36" s="252">
        <v>26</v>
      </c>
      <c r="C36" s="198" t="s">
        <v>266</v>
      </c>
      <c r="D36" s="214" t="s">
        <v>267</v>
      </c>
      <c r="E36" s="215" t="s">
        <v>268</v>
      </c>
      <c r="F36" s="216">
        <v>20</v>
      </c>
      <c r="G36" s="233"/>
      <c r="H36" s="288">
        <v>0</v>
      </c>
      <c r="I36" s="289">
        <f t="shared" si="3"/>
        <v>0</v>
      </c>
      <c r="J36" s="288">
        <f t="shared" si="6"/>
        <v>0</v>
      </c>
      <c r="K36" s="280">
        <f t="shared" si="7"/>
        <v>0</v>
      </c>
    </row>
    <row r="37" spans="1:12" s="207" customFormat="1" ht="75.75" customHeight="1" x14ac:dyDescent="0.3">
      <c r="A37" s="420"/>
      <c r="B37" s="218">
        <v>27</v>
      </c>
      <c r="C37" s="198" t="s">
        <v>269</v>
      </c>
      <c r="D37" s="214" t="s">
        <v>270</v>
      </c>
      <c r="E37" s="215" t="s">
        <v>268</v>
      </c>
      <c r="F37" s="216">
        <v>50</v>
      </c>
      <c r="G37" s="233"/>
      <c r="H37" s="288">
        <v>0</v>
      </c>
      <c r="I37" s="289">
        <f t="shared" si="3"/>
        <v>0</v>
      </c>
      <c r="J37" s="288">
        <f t="shared" si="6"/>
        <v>0</v>
      </c>
      <c r="K37" s="280">
        <f t="shared" si="7"/>
        <v>0</v>
      </c>
    </row>
    <row r="38" spans="1:12" s="207" customFormat="1" ht="67.5" customHeight="1" x14ac:dyDescent="0.3">
      <c r="A38" s="420"/>
      <c r="B38" s="252">
        <v>28</v>
      </c>
      <c r="C38" s="198" t="s">
        <v>271</v>
      </c>
      <c r="D38" s="214" t="s">
        <v>272</v>
      </c>
      <c r="E38" s="215" t="s">
        <v>268</v>
      </c>
      <c r="F38" s="208">
        <v>10</v>
      </c>
      <c r="G38" s="262"/>
      <c r="H38" s="288">
        <v>0</v>
      </c>
      <c r="I38" s="289">
        <f t="shared" si="3"/>
        <v>0</v>
      </c>
      <c r="J38" s="288">
        <f t="shared" si="6"/>
        <v>0</v>
      </c>
      <c r="K38" s="280">
        <f t="shared" si="7"/>
        <v>0</v>
      </c>
    </row>
    <row r="39" spans="1:12" s="207" customFormat="1" ht="67.5" customHeight="1" x14ac:dyDescent="0.3">
      <c r="A39" s="420"/>
      <c r="B39" s="218">
        <v>29</v>
      </c>
      <c r="C39" s="204" t="s">
        <v>273</v>
      </c>
      <c r="D39" s="258" t="s">
        <v>274</v>
      </c>
      <c r="E39" s="249" t="s">
        <v>275</v>
      </c>
      <c r="F39" s="205">
        <v>5</v>
      </c>
      <c r="G39" s="259"/>
      <c r="H39" s="288">
        <v>0</v>
      </c>
      <c r="I39" s="289">
        <f t="shared" si="3"/>
        <v>0</v>
      </c>
      <c r="J39" s="288">
        <f t="shared" si="6"/>
        <v>0</v>
      </c>
      <c r="K39" s="280">
        <f>J39*F39*G39</f>
        <v>0</v>
      </c>
    </row>
    <row r="40" spans="1:12" s="207" customFormat="1" ht="67.5" customHeight="1" x14ac:dyDescent="0.3">
      <c r="A40" s="420"/>
      <c r="B40" s="252">
        <v>30</v>
      </c>
      <c r="C40" s="204" t="s">
        <v>276</v>
      </c>
      <c r="D40" s="258" t="s">
        <v>277</v>
      </c>
      <c r="E40" s="249" t="s">
        <v>275</v>
      </c>
      <c r="F40" s="205">
        <v>5</v>
      </c>
      <c r="G40" s="259"/>
      <c r="H40" s="288">
        <v>0</v>
      </c>
      <c r="I40" s="289">
        <f t="shared" si="3"/>
        <v>0</v>
      </c>
      <c r="J40" s="288">
        <f t="shared" si="6"/>
        <v>0</v>
      </c>
      <c r="K40" s="280">
        <f>J40*F40*G40</f>
        <v>0</v>
      </c>
    </row>
    <row r="41" spans="1:12" s="207" customFormat="1" ht="67.5" customHeight="1" thickBot="1" x14ac:dyDescent="0.35">
      <c r="A41" s="421"/>
      <c r="B41" s="273">
        <v>31</v>
      </c>
      <c r="C41" s="274" t="s">
        <v>278</v>
      </c>
      <c r="D41" s="275" t="s">
        <v>279</v>
      </c>
      <c r="E41" s="276" t="s">
        <v>280</v>
      </c>
      <c r="F41" s="277">
        <v>5</v>
      </c>
      <c r="G41" s="278"/>
      <c r="H41" s="288">
        <v>0</v>
      </c>
      <c r="I41" s="289">
        <f t="shared" si="3"/>
        <v>0</v>
      </c>
      <c r="J41" s="288">
        <f t="shared" si="6"/>
        <v>0</v>
      </c>
      <c r="K41" s="280">
        <f>J41*F41*G41</f>
        <v>0</v>
      </c>
    </row>
    <row r="42" spans="1:12" s="207" customFormat="1" ht="18" x14ac:dyDescent="0.35">
      <c r="A42" s="411" t="s">
        <v>281</v>
      </c>
      <c r="B42" s="412"/>
      <c r="C42" s="412"/>
      <c r="D42" s="412"/>
      <c r="E42" s="412"/>
      <c r="F42" s="412"/>
      <c r="G42" s="412"/>
      <c r="H42" s="412"/>
      <c r="I42" s="412"/>
      <c r="J42" s="412"/>
      <c r="K42" s="284">
        <f>SUM(K18:K41)</f>
        <v>51559175</v>
      </c>
    </row>
    <row r="43" spans="1:12" s="207" customFormat="1" ht="21" customHeight="1" thickBot="1" x14ac:dyDescent="0.35">
      <c r="A43" s="408" t="s">
        <v>282</v>
      </c>
      <c r="B43" s="409"/>
      <c r="C43" s="409"/>
      <c r="D43" s="409"/>
      <c r="E43" s="409"/>
      <c r="F43" s="409"/>
      <c r="G43" s="409"/>
      <c r="H43" s="409"/>
      <c r="I43" s="409"/>
      <c r="J43" s="410"/>
      <c r="K43" s="287">
        <f>SUM(K11+K15+K42)</f>
        <v>215359175</v>
      </c>
      <c r="L43" s="236"/>
    </row>
    <row r="44" spans="1:12" ht="18" x14ac:dyDescent="0.35">
      <c r="H44" s="235"/>
      <c r="J44" s="235"/>
    </row>
    <row r="45" spans="1:12" ht="41.25" customHeight="1" x14ac:dyDescent="0.6">
      <c r="B45" s="422" t="s">
        <v>283</v>
      </c>
      <c r="C45" s="422"/>
      <c r="D45" s="422"/>
      <c r="E45" s="422"/>
      <c r="F45" s="422"/>
      <c r="G45" s="422"/>
      <c r="H45" s="422"/>
      <c r="I45" s="422"/>
      <c r="J45" s="235"/>
    </row>
    <row r="46" spans="1:12" ht="18.75" customHeight="1" x14ac:dyDescent="0.35">
      <c r="H46" s="235"/>
      <c r="J46" s="235"/>
    </row>
    <row r="47" spans="1:12" ht="18.75" customHeight="1" x14ac:dyDescent="0.35">
      <c r="H47" s="235"/>
      <c r="J47" s="235"/>
    </row>
    <row r="48" spans="1:12" ht="18.75" customHeight="1" x14ac:dyDescent="0.35">
      <c r="H48" s="235"/>
      <c r="J48" s="235"/>
    </row>
    <row r="49" spans="8:10" ht="18.75" customHeight="1" x14ac:dyDescent="0.35">
      <c r="H49" s="235"/>
      <c r="J49" s="235"/>
    </row>
    <row r="50" spans="8:10" ht="18.75" customHeight="1" x14ac:dyDescent="0.35">
      <c r="H50" s="235"/>
      <c r="J50" s="235"/>
    </row>
    <row r="51" spans="8:10" ht="18.75" customHeight="1" x14ac:dyDescent="0.35">
      <c r="H51" s="235"/>
      <c r="J51" s="235"/>
    </row>
    <row r="52" spans="8:10" ht="18.75" customHeight="1" x14ac:dyDescent="0.35">
      <c r="H52" s="235"/>
      <c r="J52" s="235"/>
    </row>
    <row r="53" spans="8:10" ht="18.75" customHeight="1" x14ac:dyDescent="0.35">
      <c r="H53" s="235"/>
      <c r="J53" s="235"/>
    </row>
    <row r="54" spans="8:10" ht="18.75" customHeight="1" x14ac:dyDescent="0.35">
      <c r="H54" s="235"/>
      <c r="J54" s="235"/>
    </row>
    <row r="55" spans="8:10" ht="18.75" customHeight="1" x14ac:dyDescent="0.35">
      <c r="H55" s="235"/>
      <c r="J55" s="235"/>
    </row>
    <row r="56" spans="8:10" ht="18.75" customHeight="1" x14ac:dyDescent="0.35">
      <c r="H56" s="235"/>
      <c r="J56" s="235"/>
    </row>
    <row r="57" spans="8:10" ht="18.75" customHeight="1" x14ac:dyDescent="0.35">
      <c r="H57" s="235"/>
      <c r="J57" s="235"/>
    </row>
    <row r="58" spans="8:10" ht="18.75" customHeight="1" x14ac:dyDescent="0.35">
      <c r="H58" s="235"/>
      <c r="J58" s="235"/>
    </row>
    <row r="59" spans="8:10" ht="18.75" customHeight="1" x14ac:dyDescent="0.35">
      <c r="H59" s="235"/>
      <c r="J59" s="235"/>
    </row>
    <row r="60" spans="8:10" ht="18.75" customHeight="1" x14ac:dyDescent="0.35">
      <c r="H60" s="235"/>
      <c r="J60" s="235"/>
    </row>
    <row r="61" spans="8:10" ht="18.75" customHeight="1" x14ac:dyDescent="0.35">
      <c r="H61" s="235"/>
      <c r="J61" s="235"/>
    </row>
    <row r="62" spans="8:10" ht="18.75" customHeight="1" x14ac:dyDescent="0.35">
      <c r="H62" s="235"/>
      <c r="J62" s="235"/>
    </row>
    <row r="63" spans="8:10" ht="18.75" customHeight="1" x14ac:dyDescent="0.35">
      <c r="H63" s="235"/>
      <c r="J63" s="235"/>
    </row>
    <row r="64" spans="8:10" ht="18.75" customHeight="1" x14ac:dyDescent="0.35">
      <c r="H64" s="235"/>
      <c r="J64" s="235"/>
    </row>
    <row r="65" spans="8:10" ht="18.75" customHeight="1" x14ac:dyDescent="0.35">
      <c r="H65" s="235"/>
      <c r="J65" s="235"/>
    </row>
    <row r="66" spans="8:10" ht="18.75" customHeight="1" x14ac:dyDescent="0.35">
      <c r="H66" s="235"/>
      <c r="J66" s="235"/>
    </row>
    <row r="67" spans="8:10" ht="18.75" customHeight="1" x14ac:dyDescent="0.35">
      <c r="H67" s="235"/>
      <c r="J67" s="235"/>
    </row>
    <row r="68" spans="8:10" ht="18.75" customHeight="1" x14ac:dyDescent="0.35">
      <c r="H68" s="235"/>
      <c r="J68" s="235"/>
    </row>
    <row r="69" spans="8:10" ht="18.75" customHeight="1" x14ac:dyDescent="0.35">
      <c r="H69" s="235"/>
      <c r="J69" s="235"/>
    </row>
    <row r="70" spans="8:10" ht="18.75" customHeight="1" x14ac:dyDescent="0.35">
      <c r="H70" s="235"/>
      <c r="J70" s="235"/>
    </row>
    <row r="71" spans="8:10" ht="18.75" customHeight="1" x14ac:dyDescent="0.35">
      <c r="H71" s="235"/>
      <c r="J71" s="235"/>
    </row>
    <row r="72" spans="8:10" ht="18.75" customHeight="1" x14ac:dyDescent="0.35">
      <c r="H72" s="235"/>
      <c r="J72" s="235"/>
    </row>
    <row r="73" spans="8:10" ht="18.75" customHeight="1" x14ac:dyDescent="0.35">
      <c r="H73" s="235"/>
      <c r="J73" s="235"/>
    </row>
    <row r="74" spans="8:10" ht="18.75" customHeight="1" x14ac:dyDescent="0.35">
      <c r="H74" s="235"/>
      <c r="J74" s="235"/>
    </row>
    <row r="75" spans="8:10" ht="18.75" customHeight="1" x14ac:dyDescent="0.35">
      <c r="H75" s="235"/>
      <c r="J75" s="235"/>
    </row>
    <row r="76" spans="8:10" ht="18.75" customHeight="1" x14ac:dyDescent="0.35">
      <c r="H76" s="235"/>
      <c r="J76" s="235"/>
    </row>
    <row r="77" spans="8:10" ht="18.75" customHeight="1" x14ac:dyDescent="0.35">
      <c r="H77" s="235"/>
      <c r="J77" s="235"/>
    </row>
    <row r="78" spans="8:10" ht="18.75" customHeight="1" x14ac:dyDescent="0.35">
      <c r="H78" s="235"/>
      <c r="J78" s="235"/>
    </row>
    <row r="79" spans="8:10" ht="18.75" customHeight="1" x14ac:dyDescent="0.35">
      <c r="H79" s="235"/>
      <c r="J79" s="235"/>
    </row>
    <row r="80" spans="8:10" ht="18.75" customHeight="1" x14ac:dyDescent="0.35">
      <c r="H80" s="235"/>
      <c r="J80" s="235"/>
    </row>
    <row r="81" spans="8:10" ht="18.75" customHeight="1" x14ac:dyDescent="0.35">
      <c r="H81" s="235"/>
      <c r="J81" s="235"/>
    </row>
    <row r="82" spans="8:10" ht="18.75" customHeight="1" x14ac:dyDescent="0.35">
      <c r="H82" s="235"/>
      <c r="J82" s="235"/>
    </row>
    <row r="83" spans="8:10" ht="18.75" customHeight="1" x14ac:dyDescent="0.35">
      <c r="H83" s="235"/>
      <c r="J83" s="235"/>
    </row>
    <row r="84" spans="8:10" ht="18.75" customHeight="1" x14ac:dyDescent="0.35">
      <c r="H84" s="235"/>
      <c r="J84" s="235"/>
    </row>
    <row r="85" spans="8:10" ht="18.75" customHeight="1" x14ac:dyDescent="0.35">
      <c r="H85" s="235"/>
      <c r="J85" s="235"/>
    </row>
    <row r="86" spans="8:10" ht="18.75" customHeight="1" x14ac:dyDescent="0.35">
      <c r="H86" s="235"/>
      <c r="J86" s="235"/>
    </row>
    <row r="87" spans="8:10" ht="18.75" customHeight="1" x14ac:dyDescent="0.35">
      <c r="H87" s="235"/>
      <c r="J87" s="235"/>
    </row>
    <row r="88" spans="8:10" ht="18.75" customHeight="1" x14ac:dyDescent="0.35">
      <c r="H88" s="235"/>
      <c r="J88" s="235"/>
    </row>
    <row r="89" spans="8:10" ht="18.75" customHeight="1" x14ac:dyDescent="0.35">
      <c r="H89" s="235"/>
      <c r="J89" s="235"/>
    </row>
    <row r="90" spans="8:10" ht="18.75" customHeight="1" x14ac:dyDescent="0.35">
      <c r="H90" s="235"/>
      <c r="J90" s="235"/>
    </row>
    <row r="91" spans="8:10" ht="18.75" customHeight="1" x14ac:dyDescent="0.35">
      <c r="H91" s="235"/>
      <c r="J91" s="235"/>
    </row>
    <row r="92" spans="8:10" ht="18.75" customHeight="1" x14ac:dyDescent="0.35">
      <c r="H92" s="235"/>
      <c r="J92" s="235"/>
    </row>
    <row r="93" spans="8:10" ht="18.75" customHeight="1" x14ac:dyDescent="0.35">
      <c r="H93" s="235"/>
      <c r="J93" s="235"/>
    </row>
    <row r="94" spans="8:10" ht="18.75" customHeight="1" x14ac:dyDescent="0.35">
      <c r="H94" s="235"/>
      <c r="J94" s="235"/>
    </row>
    <row r="95" spans="8:10" ht="18.75" customHeight="1" x14ac:dyDescent="0.35">
      <c r="H95" s="235"/>
      <c r="J95" s="235"/>
    </row>
    <row r="96" spans="8:10" ht="18.75" customHeight="1" x14ac:dyDescent="0.35">
      <c r="H96" s="235"/>
      <c r="J96" s="235"/>
    </row>
    <row r="97" spans="8:10" ht="18.75" customHeight="1" x14ac:dyDescent="0.35">
      <c r="H97" s="235"/>
      <c r="J97" s="235"/>
    </row>
    <row r="98" spans="8:10" ht="18.75" customHeight="1" x14ac:dyDescent="0.35">
      <c r="H98" s="235"/>
      <c r="J98" s="235"/>
    </row>
    <row r="99" spans="8:10" ht="18.75" customHeight="1" x14ac:dyDescent="0.35">
      <c r="H99" s="235"/>
      <c r="J99" s="235"/>
    </row>
    <row r="100" spans="8:10" ht="18.75" customHeight="1" x14ac:dyDescent="0.35">
      <c r="H100" s="235"/>
      <c r="J100" s="235"/>
    </row>
    <row r="101" spans="8:10" ht="18.75" customHeight="1" x14ac:dyDescent="0.35">
      <c r="H101" s="235"/>
      <c r="J101" s="235"/>
    </row>
    <row r="102" spans="8:10" ht="18.75" customHeight="1" x14ac:dyDescent="0.35">
      <c r="H102" s="235"/>
      <c r="J102" s="235"/>
    </row>
    <row r="103" spans="8:10" ht="18.75" customHeight="1" x14ac:dyDescent="0.35">
      <c r="H103" s="235"/>
      <c r="J103" s="235"/>
    </row>
    <row r="104" spans="8:10" ht="18.75" customHeight="1" x14ac:dyDescent="0.35">
      <c r="H104" s="235"/>
      <c r="J104" s="235"/>
    </row>
    <row r="105" spans="8:10" ht="18.75" customHeight="1" x14ac:dyDescent="0.35">
      <c r="H105" s="235"/>
      <c r="J105" s="235"/>
    </row>
  </sheetData>
  <mergeCells count="24">
    <mergeCell ref="B45:I45"/>
    <mergeCell ref="A1:K2"/>
    <mergeCell ref="G3:G4"/>
    <mergeCell ref="H4:H5"/>
    <mergeCell ref="I4:I5"/>
    <mergeCell ref="J4:J5"/>
    <mergeCell ref="K4:K5"/>
    <mergeCell ref="A12:E12"/>
    <mergeCell ref="H3:K3"/>
    <mergeCell ref="A5:E5"/>
    <mergeCell ref="A6:A10"/>
    <mergeCell ref="A3:A4"/>
    <mergeCell ref="B3:B4"/>
    <mergeCell ref="C3:C4"/>
    <mergeCell ref="D3:D4"/>
    <mergeCell ref="E3:E4"/>
    <mergeCell ref="F3:F4"/>
    <mergeCell ref="A43:J43"/>
    <mergeCell ref="A42:J42"/>
    <mergeCell ref="A17:G17"/>
    <mergeCell ref="A16:G16"/>
    <mergeCell ref="A13:A14"/>
    <mergeCell ref="A18:A31"/>
    <mergeCell ref="A32:A41"/>
  </mergeCells>
  <pageMargins left="0.19685039370078741" right="0.19685039370078741" top="1.3779527559055118" bottom="0.78740157480314965" header="0.31496062992125984" footer="0.31496062992125984"/>
  <pageSetup scale="96" orientation="portrait" r:id="rId1"/>
  <headerFooter>
    <oddHeader>&amp;L&amp;G</oddHeader>
    <oddFooter>&amp;C&amp;"+,Normal"&amp;K0070C0kluster.gov.co - info@kluster.gov.co
Cra. 13 N°. 96-67 Oficina. 508, Bogotá D.C. – Colombia</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PRESUPUESTO</vt:lpstr>
      <vt:lpstr>OFERTA ECONÓMICA</vt:lpstr>
      <vt:lpstr>'OFERTA ECONÓMICA'!Área_de_impresión</vt:lpstr>
      <vt:lpstr>'OFERTA ECONÓMICA'!Títulos_a_imprimir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paula herrera</cp:lastModifiedBy>
  <cp:revision/>
  <dcterms:created xsi:type="dcterms:W3CDTF">2024-12-18T19:03:19Z</dcterms:created>
  <dcterms:modified xsi:type="dcterms:W3CDTF">2025-09-18T20:58:21Z</dcterms:modified>
  <cp:category/>
  <cp:contentStatus/>
</cp:coreProperties>
</file>