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juanm\OneDrive\Documents\Trabajo\Gobernacion de bolivar\El Peñon\Lotes\Lote 1 Zambrano\"/>
    </mc:Choice>
  </mc:AlternateContent>
  <xr:revisionPtr revIDLastSave="0" documentId="13_ncr:1_{0B9D261E-5543-4B81-9622-1D00DA266D24}" xr6:coauthVersionLast="47" xr6:coauthVersionMax="47" xr10:uidLastSave="{00000000-0000-0000-0000-000000000000}"/>
  <bookViews>
    <workbookView xWindow="-110" yWindow="-110" windowWidth="19420" windowHeight="10300"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(Entidad)'!$C$5:$J$259</definedName>
    <definedName name="_xlnm._FilterDatabase" localSheetId="1" hidden="1">'PROPUESTA ECONOMICA(Proponente)'!$C$5:$J$259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(Entidad)'!$B$1:$L$274</definedName>
    <definedName name="_xlnm.Print_Area" localSheetId="1">'PROPUESTA ECONOMICA(Proponente)'!$B$1:$L$274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(Entidad)'!$K$270</definedName>
    <definedName name="solver_lhs1" localSheetId="1" hidden="1">'PROPUESTA ECONOMICA(Proponente)'!$K$270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(Entidad)'!$K$270</definedName>
    <definedName name="solver_opt" localSheetId="1" hidden="1">'PROPUESTA ECONOMICA(Proponente)'!$K$270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(Entidad)'!$K$271</definedName>
    <definedName name="solver_rhs1" localSheetId="1" hidden="1">'PROPUESTA ECONOMICA(Proponente)'!$K$271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72" i="265" l="1"/>
  <c r="K257" i="265"/>
  <c r="K256" i="265"/>
  <c r="K255" i="265"/>
  <c r="K254" i="265"/>
  <c r="K253" i="265"/>
  <c r="K252" i="265"/>
  <c r="K251" i="265"/>
  <c r="K250" i="265"/>
  <c r="K249" i="265"/>
  <c r="K248" i="265"/>
  <c r="K247" i="265"/>
  <c r="K246" i="265"/>
  <c r="K245" i="265"/>
  <c r="K244" i="265"/>
  <c r="K243" i="265"/>
  <c r="K239" i="265"/>
  <c r="K238" i="265"/>
  <c r="K237" i="265"/>
  <c r="K236" i="265"/>
  <c r="K235" i="265"/>
  <c r="K234" i="265"/>
  <c r="K231" i="265"/>
  <c r="K230" i="265"/>
  <c r="K229" i="265"/>
  <c r="K226" i="265"/>
  <c r="K225" i="265"/>
  <c r="K224" i="265"/>
  <c r="K221" i="265"/>
  <c r="K220" i="265"/>
  <c r="K219" i="265"/>
  <c r="K218" i="265"/>
  <c r="K217" i="265"/>
  <c r="K216" i="265"/>
  <c r="K215" i="265"/>
  <c r="K214" i="265"/>
  <c r="K213" i="265"/>
  <c r="K210" i="265"/>
  <c r="K211" i="265" s="1"/>
  <c r="K206" i="265"/>
  <c r="K205" i="265"/>
  <c r="K204" i="265"/>
  <c r="K203" i="265"/>
  <c r="K200" i="265"/>
  <c r="K199" i="265"/>
  <c r="K198" i="265"/>
  <c r="K197" i="265"/>
  <c r="K196" i="265"/>
  <c r="K195" i="265"/>
  <c r="K194" i="265"/>
  <c r="K193" i="265"/>
  <c r="K192" i="265"/>
  <c r="K191" i="265"/>
  <c r="K188" i="265"/>
  <c r="K187" i="265"/>
  <c r="K186" i="265"/>
  <c r="K185" i="265"/>
  <c r="K184" i="265"/>
  <c r="K183" i="265"/>
  <c r="K180" i="265"/>
  <c r="K179" i="265"/>
  <c r="K178" i="265"/>
  <c r="K177" i="265"/>
  <c r="K176" i="265"/>
  <c r="K175" i="265"/>
  <c r="K174" i="265"/>
  <c r="K173" i="265"/>
  <c r="K172" i="265"/>
  <c r="K171" i="265"/>
  <c r="K170" i="265"/>
  <c r="K169" i="265"/>
  <c r="K168" i="265"/>
  <c r="K167" i="265"/>
  <c r="K166" i="265"/>
  <c r="K165" i="265"/>
  <c r="K162" i="265"/>
  <c r="K161" i="265"/>
  <c r="K160" i="265"/>
  <c r="K159" i="265"/>
  <c r="K158" i="265"/>
  <c r="K154" i="265"/>
  <c r="K153" i="265"/>
  <c r="K150" i="265"/>
  <c r="K149" i="265"/>
  <c r="K148" i="265"/>
  <c r="K147" i="265"/>
  <c r="K144" i="265"/>
  <c r="K143" i="265"/>
  <c r="K142" i="265"/>
  <c r="K139" i="265"/>
  <c r="K138" i="265"/>
  <c r="K137" i="265"/>
  <c r="K134" i="265"/>
  <c r="K133" i="265"/>
  <c r="K132" i="265"/>
  <c r="K131" i="265"/>
  <c r="K130" i="265"/>
  <c r="K129" i="265"/>
  <c r="K128" i="265"/>
  <c r="K125" i="265"/>
  <c r="K124" i="265"/>
  <c r="K123" i="265"/>
  <c r="K120" i="265"/>
  <c r="K121" i="265" s="1"/>
  <c r="K117" i="265"/>
  <c r="K116" i="265"/>
  <c r="K115" i="265"/>
  <c r="K112" i="265"/>
  <c r="K111" i="265"/>
  <c r="K110" i="265"/>
  <c r="K106" i="265"/>
  <c r="K105" i="265"/>
  <c r="K102" i="265"/>
  <c r="K101" i="265"/>
  <c r="K100" i="265"/>
  <c r="K99" i="265"/>
  <c r="K96" i="265"/>
  <c r="K95" i="265"/>
  <c r="K94" i="265"/>
  <c r="K93" i="265"/>
  <c r="K92" i="265"/>
  <c r="K91" i="265"/>
  <c r="K88" i="265"/>
  <c r="K87" i="265"/>
  <c r="K86" i="265"/>
  <c r="K85" i="265"/>
  <c r="K84" i="265"/>
  <c r="K83" i="265"/>
  <c r="K79" i="265"/>
  <c r="K78" i="265"/>
  <c r="K77" i="265"/>
  <c r="K76" i="265"/>
  <c r="K73" i="265"/>
  <c r="K72" i="265"/>
  <c r="K71" i="265"/>
  <c r="K70" i="265"/>
  <c r="K69" i="265"/>
  <c r="K66" i="265"/>
  <c r="K65" i="265"/>
  <c r="K64" i="265"/>
  <c r="K63" i="265"/>
  <c r="K62" i="265"/>
  <c r="K61" i="265"/>
  <c r="K60" i="265"/>
  <c r="K59" i="265"/>
  <c r="K58" i="265"/>
  <c r="K55" i="265"/>
  <c r="K54" i="265"/>
  <c r="K53" i="265"/>
  <c r="K50" i="265"/>
  <c r="K49" i="265"/>
  <c r="K48" i="265"/>
  <c r="K47" i="265"/>
  <c r="K44" i="265"/>
  <c r="K43" i="265"/>
  <c r="K42" i="265"/>
  <c r="K39" i="265"/>
  <c r="K40" i="265" s="1"/>
  <c r="K36" i="265"/>
  <c r="K35" i="265"/>
  <c r="K34" i="265"/>
  <c r="K31" i="265"/>
  <c r="K30" i="265"/>
  <c r="K29" i="265"/>
  <c r="K28" i="265"/>
  <c r="K27" i="265"/>
  <c r="K26" i="265"/>
  <c r="K25" i="265"/>
  <c r="K24" i="265"/>
  <c r="K21" i="265"/>
  <c r="K20" i="265"/>
  <c r="K19" i="265"/>
  <c r="K18" i="265"/>
  <c r="K14" i="265"/>
  <c r="K13" i="265"/>
  <c r="K12" i="265"/>
  <c r="K11" i="265"/>
  <c r="K10" i="265"/>
  <c r="K9" i="265"/>
  <c r="K155" i="265" l="1"/>
  <c r="K240" i="265"/>
  <c r="K126" i="265"/>
  <c r="K232" i="265"/>
  <c r="K258" i="265"/>
  <c r="K241" i="265" s="1"/>
  <c r="K145" i="265"/>
  <c r="K227" i="265"/>
  <c r="K151" i="265"/>
  <c r="K97" i="265"/>
  <c r="K113" i="265"/>
  <c r="K118" i="265"/>
  <c r="K135" i="265"/>
  <c r="K140" i="265"/>
  <c r="K163" i="265"/>
  <c r="K189" i="265"/>
  <c r="K201" i="265"/>
  <c r="K222" i="265"/>
  <c r="K89" i="265"/>
  <c r="K103" i="265"/>
  <c r="K107" i="265"/>
  <c r="K181" i="265"/>
  <c r="K207" i="265"/>
  <c r="K56" i="265"/>
  <c r="K51" i="265"/>
  <c r="K22" i="265"/>
  <c r="K32" i="265"/>
  <c r="K37" i="265"/>
  <c r="K45" i="265"/>
  <c r="K67" i="265"/>
  <c r="K74" i="265"/>
  <c r="K80" i="265"/>
  <c r="K15" i="265"/>
  <c r="K7" i="265" s="1"/>
  <c r="K208" i="265" l="1"/>
  <c r="K81" i="265"/>
  <c r="K156" i="265"/>
  <c r="K108" i="265"/>
  <c r="K16" i="265"/>
  <c r="K259" i="265" l="1"/>
  <c r="K261" i="265" s="1"/>
  <c r="K264" i="265" l="1"/>
  <c r="K262" i="265"/>
  <c r="K263" i="265"/>
  <c r="K265" i="265" l="1"/>
</calcChain>
</file>

<file path=xl/sharedStrings.xml><?xml version="1.0" encoding="utf-8"?>
<sst xmlns="http://schemas.openxmlformats.org/spreadsheetml/2006/main" count="1423" uniqueCount="504">
  <si>
    <t xml:space="preserve">Formulario 1 - Propuesta económica  -  Licitación de obra pública de infraestructura social </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</si>
  <si>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</si>
  <si>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</si>
  <si>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</si>
  <si>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</si>
  <si>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</si>
  <si>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</si>
  <si>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</si>
  <si>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</si>
  <si>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</si>
  <si>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</si>
  <si>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</si>
  <si>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</si>
  <si>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</si>
  <si>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</si>
  <si>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</si>
  <si>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</si>
  <si>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</si>
  <si>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</si>
  <si>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</si>
  <si>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</si>
  <si>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</si>
  <si>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I=</t>
  </si>
  <si>
    <t>U=</t>
  </si>
  <si>
    <t>TOTAL A.I.U</t>
  </si>
  <si>
    <t>A.I.U.=</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</si>
  <si>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</si>
  <si>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</si>
  <si>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</si>
  <si>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</si>
  <si>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</si>
  <si>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</si>
  <si>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</si>
  <si>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</si>
  <si>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</si>
  <si>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</si>
  <si>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</si>
  <si>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</si>
  <si>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</si>
  <si>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</si>
  <si>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</si>
  <si>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</si>
  <si>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</si>
  <si>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</si>
  <si>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</si>
  <si>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</si>
  <si>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</si>
  <si>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</si>
  <si>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</si>
  <si>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</si>
  <si>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</si>
  <si>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</si>
  <si>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</si>
  <si>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</si>
  <si>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</si>
  <si>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</si>
  <si>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</si>
  <si>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</si>
  <si>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</si>
  <si>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</si>
  <si>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</si>
  <si>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</si>
  <si>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</si>
  <si>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</si>
  <si>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</si>
  <si>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</si>
  <si>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</si>
  <si>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</si>
  <si>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</si>
  <si>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</si>
  <si>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</si>
  <si>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</si>
  <si>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</si>
  <si>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</si>
  <si>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</si>
  <si>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</si>
  <si>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</si>
  <si>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</si>
  <si>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</si>
  <si>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</si>
  <si>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</si>
  <si>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</si>
  <si>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</si>
  <si>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PRE.01</t>
  </si>
  <si>
    <t>PRELIMANARES</t>
  </si>
  <si>
    <t>PRE.01.001</t>
  </si>
  <si>
    <t>LOCALIZACION Y REPLANTEO</t>
  </si>
  <si>
    <t>M2</t>
  </si>
  <si>
    <t>PRE.01.002</t>
  </si>
  <si>
    <t>CERRAMIENTO EN LONA VERDE, INCLUYE PARALES</t>
  </si>
  <si>
    <t>ML</t>
  </si>
  <si>
    <t>PRE.01.003</t>
  </si>
  <si>
    <t>DESMONTE DE PORTON EN PERFILERIA METALICA (INC RETIRO DE SOBR.)</t>
  </si>
  <si>
    <t>UND</t>
  </si>
  <si>
    <t>PRE.01.004</t>
  </si>
  <si>
    <t>DEMOLICIÓN DE CONSTRUCCIONES EXISTENTES MURO (INC. RETIRO DE SOBR.)</t>
  </si>
  <si>
    <t>PRE.01.005</t>
  </si>
  <si>
    <t>CAMPAMENTO PROVISIONAL DE 21 M2, EN LAMINAS DE</t>
  </si>
  <si>
    <t>AQ.01.002</t>
  </si>
  <si>
    <t>M3</t>
  </si>
  <si>
    <t>RELLENO CON MATERIAL GRANULAR SELECCIONADO DE CANTERAS AL 95% DEL P.M PARA PLANTILLA DE PISO Y PASILLOS. INCLUYE SUMINISTRO, TRANSPORTE, EXTENSIÓN, COMPACTACIÓN Y DEMÁS ACTIVIDADES PARA SU CORRECTA EJECUCIÓN</t>
  </si>
  <si>
    <t>AQ.01</t>
  </si>
  <si>
    <t>EXCAVACIONES  Y RELLENOS</t>
  </si>
  <si>
    <t>AQ.01.001</t>
  </si>
  <si>
    <t>DESCAPOTE HASTA 30 CM Y LIMPIEZA DEL TERRENO</t>
  </si>
  <si>
    <t>EXCAVACION EN MATERIAL COMUN DE ZAPATAS , VIGAS</t>
  </si>
  <si>
    <t>AQ.01.003</t>
  </si>
  <si>
    <t>AQ.01.004</t>
  </si>
  <si>
    <t>RETIRO DE MATERIAL SOBRANTE PROVENIENTE DE LAS
EXCAVACIONES.</t>
  </si>
  <si>
    <t>AQ.02</t>
  </si>
  <si>
    <t>ESTRUCTURA</t>
  </si>
  <si>
    <t>ES.01.001</t>
  </si>
  <si>
    <t>CONCRETO DE 3000 PSI PARA ZAPATAS</t>
  </si>
  <si>
    <t>CONCRETO VIGA CIMIENTOS DE 0.25 X 0.3</t>
  </si>
  <si>
    <t>ES.02.001</t>
  </si>
  <si>
    <t>CONCRETO PARA COLUMNAS</t>
  </si>
  <si>
    <t>ES.02.003</t>
  </si>
  <si>
    <t>CONCRETO VIGAS SUPERIOR</t>
  </si>
  <si>
    <t>AQ.02.005</t>
  </si>
  <si>
    <t>CONCRETO VIGA CINTA 0.15 CM X 0.2 M</t>
  </si>
  <si>
    <t>ES.02.002</t>
  </si>
  <si>
    <t>ACERO DE REFUERZO</t>
  </si>
  <si>
    <t>KG</t>
  </si>
  <si>
    <t>AQ.02.007</t>
  </si>
  <si>
    <t>CUBIERTA EN LAMINA TERMOACUSTICAS SEGÚN DISEÑO</t>
  </si>
  <si>
    <t>AQ.02.008</t>
  </si>
  <si>
    <t>ESTRUCTURA METALICA PARA TECHO , INCLUYE PINTURA</t>
  </si>
  <si>
    <t>AQ.03</t>
  </si>
  <si>
    <t>MAMPOSTERIA</t>
  </si>
  <si>
    <t>AQ.03.001</t>
  </si>
  <si>
    <t>MURO EN MAMPOTERIA EN BLOQUE No4</t>
  </si>
  <si>
    <t>AQ.03.002</t>
  </si>
  <si>
    <t>AQ.03.003</t>
  </si>
  <si>
    <t>MESÓN EN GRANITO ANCHO = 60CM</t>
  </si>
  <si>
    <t>M</t>
  </si>
  <si>
    <t>PANETES LISO 1:4 SOBRE MUROS INCLUYE FILOS Y DILATACIONES</t>
  </si>
  <si>
    <t>AQ.04</t>
  </si>
  <si>
    <t>IMPERMEABILIZACIONES</t>
  </si>
  <si>
    <t>AQ.04.001</t>
  </si>
  <si>
    <t>IMPERMEABILIZACION ZONAS HUMEDAS</t>
  </si>
  <si>
    <t>AQ.05</t>
  </si>
  <si>
    <t>PINTURA</t>
  </si>
  <si>
    <t>AQ.05.001</t>
  </si>
  <si>
    <t>PINTURA TIPO 1 SOBRE MUROS 3 MANOS</t>
  </si>
  <si>
    <t>AQ.05.002</t>
  </si>
  <si>
    <t>AQ.05.003</t>
  </si>
  <si>
    <t>CIELO RASO EN DY-WALL</t>
  </si>
  <si>
    <t>SUMINISTRO E INSTALACION DE ESTUCO PLASTICO INTERIOR Y EXTERIOR INCLUYE FILOS Y DILATACIONES</t>
  </si>
  <si>
    <t>AQ.06</t>
  </si>
  <si>
    <t>PISOS</t>
  </si>
  <si>
    <t>AQ.06.001</t>
  </si>
  <si>
    <t>PLACA DE CONTRAPISO E=0.07M CON REFUERZO</t>
  </si>
  <si>
    <t>AQ.06.002</t>
  </si>
  <si>
    <t>AQ.06.003</t>
  </si>
  <si>
    <t>PLANTILLA DE NIVELACION 0,04 M</t>
  </si>
  <si>
    <t>AQ.06.004</t>
  </si>
  <si>
    <t>MALLA ELECTROSOLDADA ESTÁNDAR</t>
  </si>
  <si>
    <t>CONSTRUCCION DE  ADOQUNES SEGÚN DISEÑO ARQUITECTONICO</t>
  </si>
  <si>
    <t>AQ.07</t>
  </si>
  <si>
    <t>ENCHAPES</t>
  </si>
  <si>
    <t>AQ.07.001</t>
  </si>
  <si>
    <t>WING SOBRE ENCHAPES</t>
  </si>
  <si>
    <t>AQ.07.002</t>
  </si>
  <si>
    <t>ENCHAPE BLANCO BRILLANTE PARED 30x30</t>
  </si>
  <si>
    <t>AQ.07.003</t>
  </si>
  <si>
    <t>SUMINISTRO E INSTALACION DE PISOS EN CERAMICA TIPO INSTITUCIONAL</t>
  </si>
  <si>
    <t>AQ.08</t>
  </si>
  <si>
    <t>CARPINTERIA DE MADERA Y METALICA</t>
  </si>
  <si>
    <t>AQ.08.001</t>
  </si>
  <si>
    <t>SUMINISTRO E INSTALACION DE PUERTA EN LAMINA SENCILLA CAL 18 INCL MARCO PINTURA Y CERRADURA</t>
  </si>
  <si>
    <t>AQ.08.002</t>
  </si>
  <si>
    <t>SUMINISTRO E INSTALACION DE PUERTA METALICA DOS HOJAS  CAL 18 INCL MARCO PINTURA Y CERRADURA</t>
  </si>
  <si>
    <t>AQ.08.003</t>
  </si>
  <si>
    <t>DIVICIONES EN ACERO INOXIDABLE</t>
  </si>
  <si>
    <t>AQ.08.004</t>
  </si>
  <si>
    <t>BARRA DISCAPACITADOS EN ACERO INOXIDABLE</t>
  </si>
  <si>
    <t>AQ.08.005</t>
  </si>
  <si>
    <t>SECADOR DE MANOS EN ACERO INOXIDABLE TIPO SENSOR DE ALTO TRAFICO</t>
  </si>
  <si>
    <t>AQ.08.006</t>
  </si>
  <si>
    <t>DESPENSADOR DE PAPEL HIGENICO EN ACERO INOXIDABLE CAPACIDAD 400 M</t>
  </si>
  <si>
    <t>AQ.08.007</t>
  </si>
  <si>
    <t>DISPENSADOR DE JABON DE COLGAR TIPO SPRAY</t>
  </si>
  <si>
    <t>AQ.08.008</t>
  </si>
  <si>
    <t>VENTANA EN ESTERA METALICA PARA CAFETERIA</t>
  </si>
  <si>
    <t>AQ.08.009</t>
  </si>
  <si>
    <t>PROTECTORES METALICOS PARA VENTANAS.</t>
  </si>
  <si>
    <t>AQ.9</t>
  </si>
  <si>
    <t>AMOBLAMIENTO</t>
  </si>
  <si>
    <t>AQ.9.001</t>
  </si>
  <si>
    <t>ESPEJOS</t>
  </si>
  <si>
    <t>AQ.9.002</t>
  </si>
  <si>
    <t>SUMINISTRO DE JUEGOS INFANTILES TIPO 1 (PEQUEÑOS)</t>
  </si>
  <si>
    <t>UN</t>
  </si>
  <si>
    <t>AQ.9.003</t>
  </si>
  <si>
    <t>SUMINISTRO GYM BIOSALUDABLE</t>
  </si>
  <si>
    <t>AQ.9.004</t>
  </si>
  <si>
    <t>SUMINISTRO DE BANCAS</t>
  </si>
  <si>
    <t>AQ.9.005</t>
  </si>
  <si>
    <t xml:space="preserve">SUMINISTRO E INSTALACION DE SILLAS </t>
  </si>
  <si>
    <t>AQ.10</t>
  </si>
  <si>
    <t>ZONAS VERDES</t>
  </si>
  <si>
    <t>AQ.10.001</t>
  </si>
  <si>
    <t>PRADIZACION DE ZONAS VERDES</t>
  </si>
  <si>
    <t>AQ.10.002</t>
  </si>
  <si>
    <t>ALCORQUE  1X1</t>
  </si>
  <si>
    <t>AQ.10.003</t>
  </si>
  <si>
    <t>JARDINERA EN BLOCH  0.15 cm ALTURA MAX 1 M</t>
  </si>
  <si>
    <t>AQ.10.004</t>
  </si>
  <si>
    <t>BASURERA EN ACERO INOXIDABLE</t>
  </si>
  <si>
    <t>ES.01</t>
  </si>
  <si>
    <t>CIMIENTOS GRADERIA</t>
  </si>
  <si>
    <t>EXCAVACIÓN MANUAL EN MATERIAL COMÚN DE 0,0M &lt; H ≤ 3,00M DE PROFUNDIDAD PARA ZAPATAS</t>
  </si>
  <si>
    <t>ES.01.003</t>
  </si>
  <si>
    <t>SOLADO E=0.05</t>
  </si>
  <si>
    <t>ES.01.004</t>
  </si>
  <si>
    <t>CONCRETO DE CIMENTACIONES (ZAPATAS Y VIGAS)</t>
  </si>
  <si>
    <t>ES.01.006</t>
  </si>
  <si>
    <t>ACERO DE REFUERZO ZAPATAS</t>
  </si>
  <si>
    <t>ES.01.007</t>
  </si>
  <si>
    <t>RETIRO DE SOBRANTES</t>
  </si>
  <si>
    <t>ES.01.009</t>
  </si>
  <si>
    <t>RELLENO COMPACTADO CON MATERIAL DEL SITIO</t>
  </si>
  <si>
    <t>ES.02</t>
  </si>
  <si>
    <t>ESTRUCTURAS DE CONCRETO REFORZADO</t>
  </si>
  <si>
    <t>CONCRETO DE COLUMNAS</t>
  </si>
  <si>
    <t>ACERO DE COLUMNAS</t>
  </si>
  <si>
    <t>CONCRETO VIGA</t>
  </si>
  <si>
    <t>ES.02.004</t>
  </si>
  <si>
    <t>ACERO DE REFUERZO VIGA</t>
  </si>
  <si>
    <t>ES.02.005</t>
  </si>
  <si>
    <t>CONCRETO DE LA LOSA</t>
  </si>
  <si>
    <t>ES.02.006</t>
  </si>
  <si>
    <t>ACERO DE REFUERZO LOSA</t>
  </si>
  <si>
    <t>ES.03</t>
  </si>
  <si>
    <t>CUBIERTA</t>
  </si>
  <si>
    <t>CONCRETO VIGA CUBIERTA</t>
  </si>
  <si>
    <t>ACERO VIGA CUBIERTA</t>
  </si>
  <si>
    <t>ACERO ESTRUCTURA METALICA</t>
  </si>
  <si>
    <t>CUBIERTA LAMINA TERMOACUSTICAS MARINA</t>
  </si>
  <si>
    <t>ES.04</t>
  </si>
  <si>
    <t>ALBERCA</t>
  </si>
  <si>
    <t>ES.04.001</t>
  </si>
  <si>
    <t>CONCRETO PARA ALBERCA</t>
  </si>
  <si>
    <t>ES.04.002</t>
  </si>
  <si>
    <t>ACERO DE REFUERZO ALBERCA</t>
  </si>
  <si>
    <t>HS.01</t>
  </si>
  <si>
    <t>EXCAVACIONES Y RELLENOS</t>
  </si>
  <si>
    <t>HS.01.001</t>
  </si>
  <si>
    <t>EXCAVACION PARA TUBERIA HIDROSANITARIA</t>
  </si>
  <si>
    <t>HS.01.002</t>
  </si>
  <si>
    <t>EXCAVACION PARA REGISTRO SANITARIO</t>
  </si>
  <si>
    <t>HS.01.003</t>
  </si>
  <si>
    <t>HS.02</t>
  </si>
  <si>
    <t>REDES DE AGUA POTABLE</t>
  </si>
  <si>
    <t>HS.02.001</t>
  </si>
  <si>
    <t>TUBERIA PVC-P RDE-9 1/2"</t>
  </si>
  <si>
    <t>HS.02.002</t>
  </si>
  <si>
    <t>TUBERIA PVC-P RDE-11 3/4"</t>
  </si>
  <si>
    <t>HS.02.003</t>
  </si>
  <si>
    <t>TUBERIA PVC-P RDE-13,5 1"</t>
  </si>
  <si>
    <t>HS.03</t>
  </si>
  <si>
    <t>VALVULAS DE AGUA POTABLE FRIA</t>
  </si>
  <si>
    <t>HS.03.001</t>
  </si>
  <si>
    <t>VALVULA DE COMPUERTA DE BRONCE o 1" AF</t>
  </si>
  <si>
    <t>HS.04</t>
  </si>
  <si>
    <t>PUNTOS DE AGUA POTABLE FRIA</t>
  </si>
  <si>
    <t>HS.04.001</t>
  </si>
  <si>
    <t>PUNTOS LAVAMANOS AGUA FRIA-FRIA</t>
  </si>
  <si>
    <t>HS.04.002</t>
  </si>
  <si>
    <t>PUNTO AGUA SANITARIO FLUXOMETRO</t>
  </si>
  <si>
    <t>HS.04.003</t>
  </si>
  <si>
    <t>PUNTO AGUA ORINAL FLUXOMETRO</t>
  </si>
  <si>
    <t>HS.05</t>
  </si>
  <si>
    <t>REDES DE DESAGUES DE AGUAS RESIDUALES</t>
  </si>
  <si>
    <t>HS.05.001</t>
  </si>
  <si>
    <t>TUBERIA DESAGUE PVC-S 2"</t>
  </si>
  <si>
    <t>HS.05.002</t>
  </si>
  <si>
    <t>TUBERIA DESAGUE PVC-S 3"ENTERRADA</t>
  </si>
  <si>
    <t>HS.05.003</t>
  </si>
  <si>
    <t>TUBERIA DESAGUE SANITARIO PVC-S 4" -ENTERRADA</t>
  </si>
  <si>
    <t>HS.05.004</t>
  </si>
  <si>
    <t>TUBERIA DESAGUE SANITARIO PVC-S 6" -ENTERRADA</t>
  </si>
  <si>
    <t>HS.05.005</t>
  </si>
  <si>
    <t>TUBERIA DESAGUE SANITARIO PVC-RIBLOC 8"-ENTERRADA</t>
  </si>
  <si>
    <t>HS.05.006</t>
  </si>
  <si>
    <t>CAJA DE INSPECCIÓN DE 60X60CM, EN CONCRETO DE F'C=3.000PSI, INCLUYE EXCAVACIÓN Y TAPE, TAPA Y HERRAJES E INCLUYE TODO LO NECESARIO PARA SU CORRECTO FUNCIONAMIENTO.</t>
  </si>
  <si>
    <t>HS.05.007</t>
  </si>
  <si>
    <t>CAJA DE INSPECCIÓN DE 100X100CM, EN CONCRETO DE F'C=3.000PSI, INCLUYE EXCAVACIÓN Y TAPE, TAPA Y HERRAJES E INCLUYE TODO LO NECESARIO PARA SU CORRECTO FUNCIONAMIENTO.</t>
  </si>
  <si>
    <t>HS.06</t>
  </si>
  <si>
    <t>PUNTOS DE DESAGUES DE AGUAS RESIDUALES</t>
  </si>
  <si>
    <t>HS.06.001</t>
  </si>
  <si>
    <t>PUNTO SANITARIO PARED 2"</t>
  </si>
  <si>
    <t>HS.06.002</t>
  </si>
  <si>
    <t>PUNTO SANITARIO PISO 2"</t>
  </si>
  <si>
    <t>HS.06.003</t>
  </si>
  <si>
    <t>PUNTO SANITARIO INODORO 4"</t>
  </si>
  <si>
    <t>HS.07</t>
  </si>
  <si>
    <t>REDES DE DESAGUIES DE AGUAS LLUVIAS</t>
  </si>
  <si>
    <t>HS.07.001</t>
  </si>
  <si>
    <t>TRAGANTE DE PISO AGUAS LLUVIAS 6"</t>
  </si>
  <si>
    <t>HS.07.002</t>
  </si>
  <si>
    <t>TUBERIA DESAGUE DE AGUAS LLUVIAS PVC-V4"</t>
  </si>
  <si>
    <t>HS.07.003</t>
  </si>
  <si>
    <t>TUBERIA DESAGUE DE AGUAS LLUVIAS PVC-V4" ENTERRADA</t>
  </si>
  <si>
    <t>HS.08</t>
  </si>
  <si>
    <t>INSTALACION DE APARATOS ARTEFACTOS</t>
  </si>
  <si>
    <t>HS.08.001</t>
  </si>
  <si>
    <t>SUMINISTRO E INSTALACION DE SANITARIO TIPO FLUXOMETRO INSTITUCIONAL</t>
  </si>
  <si>
    <t>HS.08.002</t>
  </si>
  <si>
    <t>SUMINISTRO E INSTALACION DE LAVAMANOS TIPO INSTITUCIONAL</t>
  </si>
  <si>
    <t>HS.08.003</t>
  </si>
  <si>
    <t>SUMINISTRO E INSTALACION ORINAL MEDIANO CON FLUXOMETRO</t>
  </si>
  <si>
    <t>HS.08.004</t>
  </si>
  <si>
    <t>SUMISTRO E INSTALACION DE POCETAS DOBLE  O LAVA PLATO EN ACERO L: 1.7</t>
  </si>
  <si>
    <t>HS.09</t>
  </si>
  <si>
    <t>EQUIPOS HIDRAULICOS</t>
  </si>
  <si>
    <t>HS.09.001</t>
  </si>
  <si>
    <t>EQUIPO DE BOMBEO DE PRESION CONSTANTE Y CAUDAL VARIABLE DE TRES BOMBAS CON ACCESORIOS</t>
  </si>
  <si>
    <t>HS.09.002</t>
  </si>
  <si>
    <t>CONEXIÓN COMPLETA A ALBERCA SUBTERRANEA INCLUYE SISTEMA DE BOMBEO, ACCESORIOS Y TODO LO NECESARIO PARA SU CORRECTA INSTALACION Y FUNCIONAMIENTO.</t>
  </si>
  <si>
    <t>EL.01</t>
  </si>
  <si>
    <t>INSTALACIONES DE MEDIA TENSION</t>
  </si>
  <si>
    <t>EL.01.001</t>
  </si>
  <si>
    <t>SUMINISTRO E INSTALACION DE RETENIDA DIRECTO A TIERRA PARA MEDIA TENSION  RT-003</t>
  </si>
  <si>
    <t>EL.01.002</t>
  </si>
  <si>
    <t>SUMINISTRO E INSTALACION DE POSTE HPV 1050 KG. 12 M( INCLUYE EXCAVACION P/APOYO)</t>
  </si>
  <si>
    <t>EL.01.003</t>
  </si>
  <si>
    <t>SUMINISTRO E INSTALACION DE ESTRUCTURA TIPO HORIZONTAL BIFASICO ANCLAJE HASTA 60º 13.2 - 34.5 KV  (MT326)</t>
  </si>
  <si>
    <t>EL.01.004</t>
  </si>
  <si>
    <t>SUMINISTRO E INSTALACION DE ESTRUCTURA TIPO HORIZONTAL BIFASICO FIN DE LINEA 13.2 - 34.5 KV  (MT336)</t>
  </si>
  <si>
    <t>EL.01.005</t>
  </si>
  <si>
    <t>SUMINISTRO Y TENDIDO CIRCUITO BIFASICO AEREO EN CONDUCTOR AL TIPO ACSR 1/0 AWG, CONFIGURACION S/N</t>
  </si>
  <si>
    <t>EL.02</t>
  </si>
  <si>
    <t>INSTALACIONES INTERNAS DE BAJA TENSION</t>
  </si>
  <si>
    <t>EL.02.001</t>
  </si>
  <si>
    <t>CANALIZACIÓN DE TUBERÍAS DE  60 PROF. 30 CMS ANCHO (EXCAVACIÓN, RELLENO Y COMPACTACIÓN EN MATERIAL NATURAL) E INSTALACION DE CONDUCTOR EQUIPOTENCIAL</t>
  </si>
  <si>
    <t>EL.02.002</t>
  </si>
  <si>
    <t>SUMINISTRO E INSTALACION DE BANCO DE DUCTOS SUBTERRANEO 4" PVC TIPO DB + RESERVA DE 4"</t>
  </si>
  <si>
    <t>EL.02.003</t>
  </si>
  <si>
    <t>SUMINISTRO E INSTALACION DE BANCO DE DUCTOS SUBTERRANEO TUBERIA CONDUIT PVC 1-1/2" + RESERVA</t>
  </si>
  <si>
    <t>EL.02.004</t>
  </si>
  <si>
    <t>SUMINISTRO E INSTALACION DE BANCO DE DUCTOS SUBTERRANEO TUBERIA CONDUIT PVC 2" + RESERVA</t>
  </si>
  <si>
    <t>EL.02.005</t>
  </si>
  <si>
    <t>SUMINISTRO Y TENDIDO DE ACOMETIDA EN BAJA TENSION AL 2F CAL. 2 AWG SERIE 8000 + 1T CAL. 10 AWG CU.</t>
  </si>
  <si>
    <t>EL.02.006</t>
  </si>
  <si>
    <t>SUMINISTRO Y TENDIDO DE ACOMETIDA EN BAJA TENSION CU 2L CAL. 12 AWG + 1T CAL. 12 AWG CU. THNN -THWN-2</t>
  </si>
  <si>
    <t>EL.02.007</t>
  </si>
  <si>
    <t>SUMINISTRO Y TENDIDO DE ACOMETIDA EN BAJA TENSION CU 3L. CAL 8 AWG + 1T CAL. 10 AWG CU. THNN -THWN-2</t>
  </si>
  <si>
    <t>EL.02.008</t>
  </si>
  <si>
    <t>SUMINISTRO Y TENDIDO DE ACOMETIDA EN BAJA TENSION AL 2F CAL. 6 AWG SERIE 8000 + 1T CAL. 10 AWG CU.</t>
  </si>
  <si>
    <t>EL.02.009</t>
  </si>
  <si>
    <t>SUMINISTRO E INSTALACION DE INTERRUPTOR DOBLE 120 VAC EN TUBERIA PVCSCH40/EMT</t>
  </si>
  <si>
    <t>EL.02.010</t>
  </si>
  <si>
    <t>SUMINISTRO E INSTALACION DE SALIDA DE ILUMINACION 120 VAC EN TUBERIA EMT O PVC SCH 40, INCLUYE LUMINARIA TIPO LED HERMETICA HASTA 36W O SIMILAR</t>
  </si>
  <si>
    <t>EL.02.011</t>
  </si>
  <si>
    <t>SUMINISTRO E INSTALACION DE TOMACORRIENTE DOBLE 120 VAC 15 AMP EN TUBERIA PVCSCH40/EMT</t>
  </si>
  <si>
    <t>EL.02.012</t>
  </si>
  <si>
    <t>SUMINISTRO E INSTALACION DE SALIDAD DE ILUMINACION DE EMERGENCIA 2X1W AUTONOMIA 1 HORA</t>
  </si>
  <si>
    <t>EL.02.013</t>
  </si>
  <si>
    <t>SUMINISTRO E INSTALACION DE TOMA AEREA TIPO INDUSTRIAL DE SOBREPONER 250 VAC 50 AMP EN TUBERIA PVC MACHO Y HEMBRA</t>
  </si>
  <si>
    <t>EL.02.014</t>
  </si>
  <si>
    <t>SUMINISTRO E INSTALACION DE TABLERO DE INCRUSTAR O SOBREPONER DE 12 CTOS. TQ CON TAPA Y CERRADURA  BIFASICO SIN TOTALIZADOR</t>
  </si>
  <si>
    <t>EL.02.015</t>
  </si>
  <si>
    <t>SUMINISTRO E INSTALACION DE DUCTO 1" EN EMT O PVC SCH 40, INCLUYE ACCESORIOS DE SOPORTERIA Y DISTRIBUCION</t>
  </si>
  <si>
    <t>EL.02.016</t>
  </si>
  <si>
    <t>SUMINISTRO Y TENDIDO DE ACOMETIDA EN BAJA TENSION AL 3F CAL. 4/0 AWG SERIE 8000 + 1T CAL. 10 AWG CU.</t>
  </si>
  <si>
    <t>EL.03</t>
  </si>
  <si>
    <t>SUBESTACION ELECTRICA</t>
  </si>
  <si>
    <t>EL.03.001</t>
  </si>
  <si>
    <t>SUMINISTRO Y CONSTRUCCION DE MALLA PUESTA A TIERRA TIPO CUADRATICA</t>
  </si>
  <si>
    <t>EL.03.002</t>
  </si>
  <si>
    <t>SUMINISTRO E INSTALACION DE TRANSFORMADOR TIPO POSTE 75 KVA 220/127 VAC</t>
  </si>
  <si>
    <t>EL.03.003</t>
  </si>
  <si>
    <t>CONSTRUCCIÓN DE CÁRCAMO LINEAL DE 40X40 CM. EN CONCRETO DE 21 MPA., CON UN ESPESOR DE 8 CM. (MEDIDAS EXTERNAS) CON MARCO REMOVIBLE Y TAPA METÁLICA ANTIDESLIZANTE EN "T" FIJA DE 0.30 X 3.0, PLATINAS PORTANTES DE 1" X 3/16", ACABADO GALVANIZADO POR INMERSIÓN EN CALIENTE, MARCO EN "L" DE 1 1/4" X 3/16"</t>
  </si>
  <si>
    <t>EL.03.004</t>
  </si>
  <si>
    <t>SUMINISTRO Y TENDIDO DE ACOMETIDA EN BAJA TENSION 2X(2F+1N) CAL. 4/0 AWG CU + 1T CAL. 2 AWG DESNUDO CU.</t>
  </si>
  <si>
    <t>EL.03.005</t>
  </si>
  <si>
    <t>SUMINISTRO E INSTALACION DE TABLERO GENERAL DE CONTROL, 250 AMP IP-54 (1800 X1000 X 500) MM TIPO EXTERIOR O SIMILAR</t>
  </si>
  <si>
    <t>EL.03.006</t>
  </si>
  <si>
    <t>SUMINISTRO E INSTALACION DE PLANTA ELÉCTRICA DE 75 KVA MODO MONOFASICO 220V PARA TRABAJO PESADO, ACCIONADA CON MOTOR CUMMINS A 1800 RPM O SIMILAR Y DISEÑADA PARA SER CONECTADA DE FORMA TRIFÁSICA O MONOFÁSICA, REGULACIÓN DE VOLTAJE ELECTRÓNICO (AVR) Y CABINA DE INSONORIZACIÓN. CARGADOR DE BATERÍA, QUE GARANTIZA UN SUMINISTRO PERMANENTE DE CARGA A LA BATERÍA DE LA PLANTA. 60 HZ 220 VAC TRIFASICO 3 HILOS, TANQUE DE 20 GLS AUTONOMIA DE 7 HORAS, CONTINUO +  TRANSFERENCIA AUTOMATICA, (INCLUYE ACCESORIOS PARA SU CORRECTA INSTALACION.</t>
  </si>
  <si>
    <t>EL.04</t>
  </si>
  <si>
    <t>SISTEMA DE ILUMINACION</t>
  </si>
  <si>
    <t>EL.04,001</t>
  </si>
  <si>
    <t>SUMINISTRO E ISTALACIÓN DE MASTIL 18 MTS EN ACERO GALVANIZADO EN CALIENTE, INCLUYE CANASTILLA RECTANGULAR PARA 1-8 REFLECTORES DISEÑADO PARA UNA VELOCIDAD EL VIENTO  130 KM/H, CON ESCALERILLA DE ASCENSO Y GUAYA PARA INSTALACIÓN E LINEA DE VIDA  A PARTIR DE 8 MTS , PERNOS ANCLAJE Y PLANTILLA DE FUNDICIÓN</t>
  </si>
  <si>
    <t>EL.04,002</t>
  </si>
  <si>
    <t>SUMINISTRO E INSTALACIÓN DE LUMINARIA PROYECTOR DEPORTIVO MIN 180 LM/W, 100-277V, 5000K, 100.000HRS, MIN 90.000 LM, 5 AÑOS DE GARANTIA, FIJACION EN ESTRUCTURA DE 16 MTS</t>
  </si>
  <si>
    <t>EL.04,003</t>
  </si>
  <si>
    <t>SUMINISTRO Y CONSTRUCCION DE BASE ARMADA EN CONCRETO Y HIERRO FORJADO, SEGÚN ESPECIFICACIONES PARA MASTIL DE 18 MTS. INCLUYE ESTUDIO DE SUELOS Y DE DISEÑO ESTRUCTURAL</t>
  </si>
  <si>
    <t>EL.04,004</t>
  </si>
  <si>
    <t>SUMINISTRO E INSTALACIÓN DE LUMINARIA DECORATIVA AP 60W, IP-66, 9000LM, 160 LM/W, 100.000 HRS, 5 AÑOS DE GARATIA DE ACUERDO A DISEÑO O SIMILAR</t>
  </si>
  <si>
    <t>EL.04,005</t>
  </si>
  <si>
    <t>SUMINISTRO E INSTALACIÓN DE POSTE DE ALUMBRADO 6-7M, CIMENTACION Y BASE</t>
  </si>
  <si>
    <t>EL.04,006</t>
  </si>
  <si>
    <t>BAJANTE GALVANIZADO IMC 3" (INCLUYE SOPORTES Y CAPACETE 3")</t>
  </si>
  <si>
    <t>EL.04,007</t>
  </si>
  <si>
    <t>CONECTORES MIMETALICOS AL-CU PARA LUMINACIAS MASTILES Y POSTES DE ALUMBRADO</t>
  </si>
  <si>
    <t>EL.04,008</t>
  </si>
  <si>
    <t>SISTEMA DE APANTALLAMIENTO DE MASTILES</t>
  </si>
  <si>
    <t>EL.04,009</t>
  </si>
  <si>
    <t>SUMINISTRO E INSTALACION DE MEDIDA SEMIDIRECTA TIPO EXTERIOR</t>
  </si>
  <si>
    <t>EL.04,013</t>
  </si>
  <si>
    <t>REGISTROS ELECTRICOS 60X60</t>
  </si>
  <si>
    <t>EL.05</t>
  </si>
  <si>
    <t>TRAMITES, DESCARGOS Y LEGALIZACION DE OBRAS</t>
  </si>
  <si>
    <t>EL.05.001</t>
  </si>
  <si>
    <t>DISEÑOS ELECTRICOS EN MEDIA TENSION Y BAJA TENSION APLICANDO RETIE, RETILAP Y ESPECIFICACIONES DEL OPERADOR DE RED</t>
  </si>
  <si>
    <t>EL.05.002</t>
  </si>
  <si>
    <t>PAGOS POR CONCEPTO DE CONSULTORIA, REVISION DE MATERIALES DESCARGOS DE OBRAS PREVIAS Y PROVISIONAL DE OBRA</t>
  </si>
  <si>
    <t>EL.05.003</t>
  </si>
  <si>
    <t>PAGOS POR CONCEPTO DE CERTIFICACION RETIE</t>
  </si>
  <si>
    <t>EL.05.004</t>
  </si>
  <si>
    <t>PAGOS POR CONCEPTO DE CERTIFICACION RETILAP</t>
  </si>
  <si>
    <t>TJF.01</t>
  </si>
  <si>
    <t>CAPA VEGETAL</t>
  </si>
  <si>
    <t>TJ.01.001</t>
  </si>
  <si>
    <t>NIVELACION Y COMPACTACION DEL AREA TOTAL</t>
  </si>
  <si>
    <t>TJF.02</t>
  </si>
  <si>
    <t>OBRAS PARA DRENAJE DE LA CANCHA</t>
  </si>
  <si>
    <t>TJF.02.001</t>
  </si>
  <si>
    <t>EXCAVACION A MAQUINA PARA REMOCION DE MATERIAL</t>
  </si>
  <si>
    <t>TJF.02.002</t>
  </si>
  <si>
    <t>SUMINISTRO Y COLOCACION DE TUBERIA DE PVC PERFORADA, D=6 PULG</t>
  </si>
  <si>
    <t>TJF.02.003</t>
  </si>
  <si>
    <t>SUMINISTRO Y COLOCACION DE TUBERIA DE PVC PERFORADA, D=12 PULG</t>
  </si>
  <si>
    <t>TJF.02.004</t>
  </si>
  <si>
    <t>SUMINISTRO Y COLOCACION DE TUBERIA DE PVC PERFORADA, D=4 PULG</t>
  </si>
  <si>
    <t>TJF.02.005</t>
  </si>
  <si>
    <t>SUMINISTRO E INSTALACION DE GEOTEXTIL FT 2100</t>
  </si>
  <si>
    <t>CAJA DE INSPECCIÓN DE 80X80CM, EN CONCRETO DE F'C=3.000PSI, INCLUYE EXCAVACIÓN Y TAPE, TAPA Y HERRAJES E INCLUYE TODO LO NECESARIO PARA SU CORRECTO FUNCIONAMIENTO.</t>
  </si>
  <si>
    <t>RETIRO DE MATERIAL SOBRANTE PROVENIENTE DE LAS EXCAVACIONES.</t>
  </si>
  <si>
    <t>TJF.02.008</t>
  </si>
  <si>
    <t>RELLENO GRAVILLA DE 3/4 . INCLUYE SUMINISTRO, TRANSPORTE, EXTENSIÓN, COMPACTACIÓN Y DEMÁS ACTIVIDADES PARA SU CORRECTA EJECUCIÓN</t>
  </si>
  <si>
    <t>TJF.02.009</t>
  </si>
  <si>
    <t>RELLENO CON ARENA GRANUETRIA DE DISEÑO . INCLUYE SUMINISTRO, TRANSPORTE, EXTENSIÓN, COMPACTACIÓN</t>
  </si>
  <si>
    <t>TJF.03</t>
  </si>
  <si>
    <t>GRAMA SINTETICA</t>
  </si>
  <si>
    <t>TJF.04.001</t>
  </si>
  <si>
    <t>SUMINISTRO TRANSPORTES E INSTALACION DE GRAMA SINTETICA, CUYO PROVEEDOR SERA CERTIFICADO FIFA PREFER PRODUCER, DE 50 MM, 320 MICRONES, 12000 DTEX, STICH 13/10 CM,  CON PROTECCION UV Y TRIPLE BACKING.</t>
  </si>
  <si>
    <t>RELLENO CON ARENA CALIZA  GRANUETRIA DE DISEÑO . INCLUYE SUMINISTRO, TRANSPORTE, EXTENSIÓN, COMPACTACIÓN Y DEMÁS ACTIVIDADES PARA SU CORRECTA EJECUCIÓN</t>
  </si>
  <si>
    <t>TJ.05</t>
  </si>
  <si>
    <t>EQUIPAMIENTO</t>
  </si>
  <si>
    <t>TJ.05.001</t>
  </si>
  <si>
    <t>SUMINISTRO E INSTALACION DE ARQUERIAS DE FUTBOL EN ALUMINIO, INCLUYE MALLA M.</t>
  </si>
  <si>
    <t>PZA</t>
  </si>
  <si>
    <t>TJ.05.002</t>
  </si>
  <si>
    <t>SUMINISTRO E INSTALACION DE BANDERINES CON RESORTE PARA AREA DE CORNER</t>
  </si>
  <si>
    <t>TJ.05.003</t>
  </si>
  <si>
    <t>SUMINISTRO E INSTALACION DE BANCAS PARA SUPLENTE EN ESTRUCTURA METALICA Y CUBIERTA EN</t>
  </si>
  <si>
    <t>TJ.06</t>
  </si>
  <si>
    <t>CERRAMIENTO DE CANCHA</t>
  </si>
  <si>
    <t>TJ.06.001</t>
  </si>
  <si>
    <t>MURO EN BLOCK DE 0.15, RELLENO H:0.8</t>
  </si>
  <si>
    <t>VIGA CINTA  Y COLUMNETAS DE 0.15 X 0,2 Y COLUMNETAS DE 0.15 X 0.20</t>
  </si>
  <si>
    <t>VIGA CIMIENTO DE 0.3 M X 0.25</t>
  </si>
  <si>
    <t>TJ.06.004</t>
  </si>
  <si>
    <t>SUMINISTRO E INSTALACIÓN DE MALLA PANEL PREFABRICADA EN ALAMBRE DE ACERO GALVANIZADA, RECUBRIMIENTO EN PINTURA DE POLIÉSTER DE 4.75MM DE DIÁMETRO CON PUNTOS DE CRUCE ELECTROSOLDADOS, EN CUADROS DE 100MM X 50MM</t>
  </si>
  <si>
    <t>PR</t>
  </si>
  <si>
    <t>ZONA DE CIRCULACION</t>
  </si>
  <si>
    <t>PR .01.001</t>
  </si>
  <si>
    <t>PR .01.002</t>
  </si>
  <si>
    <t>PR .01.003</t>
  </si>
  <si>
    <t>RELLENO COMPACTADO CON MATERIAL SELECCIONADO ZAHORRA</t>
  </si>
  <si>
    <t>PR .01.004</t>
  </si>
  <si>
    <t>CONCRETO DE 3000 PARA PARQUEADEROS Y ZONA DE JUEGOS  E:0,20 m</t>
  </si>
  <si>
    <t>PR .01.005</t>
  </si>
  <si>
    <t>BORDILLO PREFABRICADO EN CONCRETO</t>
  </si>
  <si>
    <t>PR .01.006</t>
  </si>
  <si>
    <t>PLANTAS ORNAMENTALES CORALITO, ICACO O SIMILAR</t>
  </si>
  <si>
    <t>PR .01.007</t>
  </si>
  <si>
    <t>BICICLETERO DE 6 PUESTO EN ACERO INOXIDABLE</t>
  </si>
  <si>
    <t>PR .01.009</t>
  </si>
  <si>
    <t>RAMPA DE ACCESO</t>
  </si>
  <si>
    <t>PR .01.010</t>
  </si>
  <si>
    <t>ANDENES</t>
  </si>
  <si>
    <t>PR .01.011</t>
  </si>
  <si>
    <t>LOSA CONTRA PISO ZONA DE CIRCULACION</t>
  </si>
  <si>
    <t>PR .01.012</t>
  </si>
  <si>
    <t>MALLA ELECTROSOLDAS</t>
  </si>
  <si>
    <t>PR .01.013</t>
  </si>
  <si>
    <t>ESCALINATAS FUNDIDAS EN CONCRETO Y OTRO</t>
  </si>
  <si>
    <t>PR .01.014</t>
  </si>
  <si>
    <t>ACERO DE JUNTAS LOSA CONTA PISO</t>
  </si>
  <si>
    <t>PR .01.015</t>
  </si>
  <si>
    <t>MURO DE CONTECCION Y NIVELACION</t>
  </si>
  <si>
    <t>PR .01.016</t>
  </si>
  <si>
    <t>BARRANDA DE PROTECCION EN ACERO GALVANIZADO DE 2" ALTURA 1M</t>
  </si>
  <si>
    <t>PRE</t>
  </si>
  <si>
    <t>PRELIMINARES</t>
  </si>
  <si>
    <t>AQ</t>
  </si>
  <si>
    <t>BAÑOS Y CAFETERIA</t>
  </si>
  <si>
    <t>ES.</t>
  </si>
  <si>
    <t>GRADERIA</t>
  </si>
  <si>
    <t>HS.</t>
  </si>
  <si>
    <t>INSTALACIONES HIDRAULICO SANITARIAS</t>
  </si>
  <si>
    <t>EL</t>
  </si>
  <si>
    <t>EL INSTALACIONES ELECTRICAS</t>
  </si>
  <si>
    <t>TJF</t>
  </si>
  <si>
    <t>TERRENO DE JUEGO FUTBOL</t>
  </si>
  <si>
    <t>PMA</t>
  </si>
  <si>
    <t>PLAN DE SEGURIDAD Y SALUD EN EL TRABAJO</t>
  </si>
  <si>
    <t>ESTRATEGIA DE COMUNICACIÓN, VISIBILIDAD Y APOYO A LA SUPERVISIÓN DEL PROYECTO</t>
  </si>
  <si>
    <t>IMPREVISTO</t>
  </si>
  <si>
    <t>FORMULARIO 1 - PRESPUESTO OFICIAL</t>
  </si>
  <si>
    <t>FORMULARIO 1 -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</si>
</sst>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0"/>
    <numFmt numFmtId="184" formatCode="0.000"/>
    <numFmt numFmtId="185" formatCode="0.0000"/>
    <numFmt numFmtId="186" formatCode="0.00%;\-0.00%;&quot;&quot;"/>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quot;$&quot;\ #,##0_);\(&quot;$&quot;\ #,##0\)"/>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sz val="8"/>
      <name val="Verdana"/>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3" fontId="6" fillId="0" borderId="49">
      <alignment horizontal="right"/>
    </xf>
    <xf numFmtId="183" fontId="6" fillId="0" borderId="49">
      <alignment horizontal="right"/>
    </xf>
    <xf numFmtId="2" fontId="6" fillId="0" borderId="0"/>
    <xf numFmtId="2" fontId="6" fillId="0" borderId="0"/>
    <xf numFmtId="2" fontId="6" fillId="0" borderId="0"/>
    <xf numFmtId="184" fontId="6" fillId="0" borderId="0"/>
    <xf numFmtId="184" fontId="6" fillId="0" borderId="0"/>
    <xf numFmtId="184" fontId="6" fillId="0" borderId="0"/>
    <xf numFmtId="185" fontId="7" fillId="0" borderId="0"/>
    <xf numFmtId="185" fontId="7" fillId="0" borderId="0"/>
    <xf numFmtId="185" fontId="7" fillId="0" borderId="0"/>
    <xf numFmtId="183" fontId="6" fillId="0" borderId="49">
      <alignment horizontal="right"/>
    </xf>
    <xf numFmtId="3" fontId="32" fillId="0" borderId="0" applyFont="0" applyFill="0" applyBorder="0" applyAlignment="0" applyProtection="0"/>
    <xf numFmtId="186" fontId="4" fillId="0" borderId="0">
      <protection locked="0"/>
    </xf>
    <xf numFmtId="187" fontId="32" fillId="0" borderId="0" applyFont="0" applyFill="0" applyBorder="0" applyAlignment="0" applyProtection="0"/>
    <xf numFmtId="188"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9" fontId="33" fillId="0" borderId="0">
      <protection locked="0"/>
    </xf>
    <xf numFmtId="189" fontId="33" fillId="0" borderId="0">
      <protection locked="0"/>
    </xf>
    <xf numFmtId="189" fontId="33" fillId="0" borderId="0">
      <protection locked="0"/>
    </xf>
    <xf numFmtId="189" fontId="33" fillId="0" borderId="0">
      <protection locked="0"/>
    </xf>
    <xf numFmtId="189" fontId="33" fillId="0" borderId="0">
      <protection locked="0"/>
    </xf>
    <xf numFmtId="189" fontId="33" fillId="0" borderId="0">
      <protection locked="0"/>
    </xf>
    <xf numFmtId="189" fontId="33" fillId="0" borderId="0">
      <protection locked="0"/>
    </xf>
    <xf numFmtId="190"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1" fontId="4" fillId="0" borderId="0">
      <protection locked="0"/>
    </xf>
    <xf numFmtId="191" fontId="4" fillId="0" borderId="0">
      <protection locked="0"/>
    </xf>
    <xf numFmtId="0" fontId="16" fillId="3" borderId="0" applyNumberFormat="0" applyBorder="0" applyAlignment="0" applyProtection="0"/>
    <xf numFmtId="192" fontId="6" fillId="0" borderId="0">
      <alignment horizontal="right"/>
    </xf>
    <xf numFmtId="192" fontId="6" fillId="0" borderId="0">
      <alignment horizontal="right"/>
    </xf>
    <xf numFmtId="192" fontId="6" fillId="0" borderId="0">
      <alignment horizontal="right"/>
    </xf>
    <xf numFmtId="193" fontId="6" fillId="0" borderId="0" applyFont="0" applyFill="0" applyBorder="0" applyAlignment="0">
      <alignment horizontal="center"/>
    </xf>
    <xf numFmtId="193"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6" fillId="0" borderId="0" applyFont="0" applyFill="0" applyBorder="0" applyAlignment="0" applyProtection="0"/>
    <xf numFmtId="168" fontId="36" fillId="0" borderId="0" applyFont="0" applyFill="0" applyBorder="0" applyAlignment="0" applyProtection="0"/>
    <xf numFmtId="168" fontId="36" fillId="0" borderId="0" applyFont="0" applyFill="0" applyBorder="0" applyAlignment="0" applyProtection="0"/>
    <xf numFmtId="194" fontId="6" fillId="0" borderId="0">
      <alignment horizontal="right"/>
    </xf>
    <xf numFmtId="194" fontId="6" fillId="0" borderId="0">
      <alignment horizontal="right"/>
    </xf>
    <xf numFmtId="194" fontId="6" fillId="0" borderId="0">
      <alignment horizontal="right"/>
    </xf>
    <xf numFmtId="195" fontId="4" fillId="0" borderId="0" applyFont="0" applyFill="0" applyBorder="0" applyAlignment="0" applyProtection="0"/>
    <xf numFmtId="195"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7" fontId="37" fillId="0" borderId="0" applyFont="0" applyFill="0" applyBorder="0" applyAlignment="0" applyProtection="0"/>
    <xf numFmtId="0" fontId="17" fillId="22" borderId="0" applyNumberFormat="0" applyBorder="0" applyAlignment="0" applyProtection="0"/>
    <xf numFmtId="196" fontId="6" fillId="0" borderId="0" applyFont="0" applyFill="0" applyBorder="0" applyAlignment="0">
      <alignment horizontal="center"/>
    </xf>
    <xf numFmtId="196"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1" fontId="4" fillId="0" borderId="54">
      <protection locked="0"/>
    </xf>
    <xf numFmtId="0" fontId="43" fillId="0" borderId="0"/>
    <xf numFmtId="0" fontId="44" fillId="0" borderId="0" applyNumberFormat="0" applyFill="0" applyBorder="0" applyAlignment="0" applyProtection="0">
      <alignment vertical="top"/>
      <protection locked="0"/>
    </xf>
    <xf numFmtId="9" fontId="59" fillId="0" borderId="0" applyFont="0" applyFill="0" applyBorder="0" applyAlignment="0" applyProtection="0"/>
  </cellStyleXfs>
  <cellXfs count="373">
    <xf numFmtId="0" fontId="0" fillId="0" borderId="0" xfId="0"/>
    <xf numFmtId="0" fontId="29" fillId="0" borderId="0" xfId="0" applyFont="1"/>
    <xf numFmtId="0" fontId="29" fillId="0" borderId="38" xfId="0" applyFont="1" applyBorder="1"/>
    <xf numFmtId="0" fontId="29" fillId="0" borderId="81" xfId="0" applyFont="1" applyBorder="1"/>
    <xf numFmtId="0" fontId="29" fillId="0" borderId="36" xfId="0" applyFont="1" applyBorder="1"/>
    <xf numFmtId="0" fontId="29" fillId="0" borderId="37" xfId="0" applyFont="1" applyBorder="1"/>
    <xf numFmtId="0" fontId="31" fillId="0" borderId="37" xfId="0" applyFont="1" applyBorder="1" applyAlignment="1">
      <alignment horizontal="center" wrapText="1"/>
    </xf>
    <xf numFmtId="0" fontId="42" fillId="0" borderId="37" xfId="253" applyFont="1" applyBorder="1" applyAlignment="1">
      <alignment horizontal="center" vertical="center"/>
    </xf>
    <xf numFmtId="0" fontId="42" fillId="0" borderId="37" xfId="0" applyFont="1" applyBorder="1" applyAlignment="1">
      <alignment horizontal="center" vertical="center"/>
    </xf>
    <xf numFmtId="0" fontId="42" fillId="0" borderId="37" xfId="0" applyFont="1" applyBorder="1" applyAlignment="1">
      <alignment vertical="center"/>
    </xf>
    <xf numFmtId="1" fontId="42" fillId="0" borderId="37" xfId="0" applyNumberFormat="1" applyFont="1" applyBorder="1" applyAlignment="1">
      <alignment horizontal="center" vertical="center"/>
    </xf>
    <xf numFmtId="0" fontId="42"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2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2" fontId="29" fillId="0" borderId="37" xfId="34" applyFont="1" applyFill="1" applyBorder="1"/>
    <xf numFmtId="172" fontId="29" fillId="0" borderId="37" xfId="0" applyNumberFormat="1" applyFont="1" applyBorder="1"/>
    <xf numFmtId="0" fontId="41" fillId="0" borderId="37" xfId="0" applyFont="1" applyBorder="1" applyAlignment="1">
      <alignment horizontal="center" wrapText="1"/>
    </xf>
    <xf numFmtId="172" fontId="29" fillId="0" borderId="37" xfId="34" applyFont="1" applyFill="1" applyBorder="1" applyAlignment="1">
      <alignment horizontal="center" wrapText="1"/>
    </xf>
    <xf numFmtId="166" fontId="29" fillId="0" borderId="37" xfId="0" applyNumberFormat="1" applyFont="1" applyBorder="1"/>
    <xf numFmtId="43" fontId="29" fillId="0" borderId="37" xfId="34" applyNumberFormat="1" applyFont="1" applyFill="1" applyBorder="1"/>
    <xf numFmtId="43" fontId="29" fillId="0" borderId="37" xfId="0" applyNumberFormat="1" applyFont="1" applyBorder="1"/>
    <xf numFmtId="0" fontId="30" fillId="0" borderId="37" xfId="0" applyFont="1" applyBorder="1"/>
    <xf numFmtId="0" fontId="29" fillId="0" borderId="37" xfId="0" applyFont="1" applyBorder="1" applyAlignment="1">
      <alignment horizontal="center"/>
    </xf>
    <xf numFmtId="0" fontId="40" fillId="0" borderId="37" xfId="0" applyFont="1" applyBorder="1" applyAlignment="1">
      <alignment wrapText="1"/>
    </xf>
    <xf numFmtId="0" fontId="31" fillId="0" borderId="37" xfId="0" applyFont="1" applyBorder="1" applyAlignment="1">
      <alignment horizontal="right"/>
    </xf>
    <xf numFmtId="0" fontId="29" fillId="0" borderId="82" xfId="0" applyFont="1" applyBorder="1"/>
    <xf numFmtId="0" fontId="29" fillId="0" borderId="83" xfId="0" applyFont="1" applyBorder="1"/>
    <xf numFmtId="0" fontId="29" fillId="0" borderId="84" xfId="0" applyFont="1" applyBorder="1"/>
    <xf numFmtId="0" fontId="47" fillId="0" borderId="0" xfId="0" applyFont="1"/>
    <xf numFmtId="0" fontId="47" fillId="0" borderId="63" xfId="0" applyFont="1" applyBorder="1" applyAlignment="1">
      <alignment horizontal="center"/>
    </xf>
    <xf numFmtId="0" fontId="49" fillId="0" borderId="55" xfId="0" applyFont="1" applyBorder="1" applyAlignment="1">
      <alignment horizontal="center"/>
    </xf>
    <xf numFmtId="0" fontId="47" fillId="0" borderId="55" xfId="0" applyFont="1" applyBorder="1" applyAlignment="1">
      <alignment vertical="center"/>
    </xf>
    <xf numFmtId="0" fontId="47" fillId="0" borderId="74" xfId="0" applyFont="1" applyBorder="1" applyAlignment="1">
      <alignment vertical="center"/>
    </xf>
    <xf numFmtId="0" fontId="47" fillId="0" borderId="60" xfId="0" applyFont="1" applyBorder="1" applyAlignment="1">
      <alignment horizontal="center"/>
    </xf>
    <xf numFmtId="0" fontId="47" fillId="0" borderId="59" xfId="0" applyFont="1" applyBorder="1" applyAlignment="1">
      <alignment horizontal="right" vertical="center"/>
    </xf>
    <xf numFmtId="0" fontId="47" fillId="0" borderId="29" xfId="0" applyFont="1" applyBorder="1" applyAlignment="1">
      <alignment horizontal="center" vertical="center"/>
    </xf>
    <xf numFmtId="0" fontId="47" fillId="0" borderId="35"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3" xfId="0" applyFont="1" applyBorder="1" applyAlignment="1">
      <alignment horizontal="left"/>
    </xf>
    <xf numFmtId="0" fontId="47" fillId="0" borderId="56" xfId="0" applyFont="1" applyBorder="1" applyAlignment="1">
      <alignment horizontal="center"/>
    </xf>
    <xf numFmtId="0" fontId="47" fillId="0" borderId="72" xfId="0" applyFont="1" applyBorder="1" applyAlignment="1">
      <alignment horizontal="center"/>
    </xf>
    <xf numFmtId="0" fontId="47" fillId="0" borderId="27" xfId="0" applyFont="1" applyBorder="1"/>
    <xf numFmtId="0" fontId="47" fillId="0" borderId="31" xfId="0" applyFont="1" applyBorder="1"/>
    <xf numFmtId="0" fontId="47" fillId="0" borderId="70" xfId="0" applyFont="1" applyBorder="1"/>
    <xf numFmtId="0" fontId="47" fillId="0" borderId="60" xfId="0" applyFont="1" applyBorder="1"/>
    <xf numFmtId="0" fontId="47" fillId="0" borderId="59" xfId="0" applyFont="1" applyBorder="1"/>
    <xf numFmtId="0" fontId="47" fillId="0" borderId="58" xfId="0" applyFont="1" applyBorder="1"/>
    <xf numFmtId="0" fontId="47" fillId="0" borderId="11" xfId="0" applyFont="1" applyBorder="1"/>
    <xf numFmtId="0" fontId="47" fillId="0" borderId="12" xfId="0" applyFont="1" applyBorder="1"/>
    <xf numFmtId="0" fontId="49" fillId="24" borderId="71" xfId="0" applyFont="1" applyFill="1" applyBorder="1" applyAlignment="1">
      <alignment horizontal="center" vertical="center"/>
    </xf>
    <xf numFmtId="0" fontId="47" fillId="24" borderId="69" xfId="0" applyFont="1" applyFill="1" applyBorder="1" applyAlignment="1">
      <alignment horizontal="center" vertical="center"/>
    </xf>
    <xf numFmtId="4" fontId="47" fillId="24" borderId="69"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5" xfId="0" applyFont="1" applyFill="1" applyBorder="1" applyAlignment="1">
      <alignment horizontal="center"/>
    </xf>
    <xf numFmtId="172" fontId="47" fillId="0" borderId="18" xfId="34" applyFont="1" applyBorder="1"/>
    <xf numFmtId="172" fontId="47" fillId="0" borderId="30" xfId="34" applyFont="1" applyBorder="1"/>
    <xf numFmtId="0" fontId="47" fillId="0" borderId="63" xfId="0" applyFont="1" applyBorder="1"/>
    <xf numFmtId="0" fontId="47" fillId="0" borderId="55" xfId="0" applyFont="1" applyBorder="1"/>
    <xf numFmtId="0" fontId="47" fillId="0" borderId="65" xfId="0" applyFont="1" applyBorder="1"/>
    <xf numFmtId="0" fontId="47" fillId="0" borderId="66" xfId="0" applyFont="1" applyBorder="1"/>
    <xf numFmtId="172" fontId="47" fillId="0" borderId="64" xfId="34" applyFont="1" applyBorder="1"/>
    <xf numFmtId="172" fontId="47" fillId="0" borderId="61" xfId="0" applyNumberFormat="1" applyFont="1" applyBorder="1"/>
    <xf numFmtId="2" fontId="47" fillId="0" borderId="18" xfId="0" applyNumberFormat="1" applyFont="1" applyBorder="1"/>
    <xf numFmtId="0" fontId="47" fillId="0" borderId="20" xfId="0" applyFont="1" applyBorder="1"/>
    <xf numFmtId="172" fontId="47" fillId="0" borderId="42" xfId="34" applyFont="1" applyBorder="1"/>
    <xf numFmtId="172" fontId="47" fillId="0" borderId="61"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4" xfId="0" applyFont="1" applyBorder="1"/>
    <xf numFmtId="0" fontId="47" fillId="0" borderId="14" xfId="0" applyFont="1" applyBorder="1"/>
    <xf numFmtId="172" fontId="47" fillId="0" borderId="40"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5"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2" fontId="47" fillId="0" borderId="18" xfId="34" applyFont="1" applyBorder="1" applyAlignment="1">
      <alignment horizontal="center"/>
    </xf>
    <xf numFmtId="0" fontId="47" fillId="0" borderId="22" xfId="95" applyNumberFormat="1" applyFont="1" applyBorder="1" applyAlignment="1">
      <alignment horizontal="center"/>
    </xf>
    <xf numFmtId="166" fontId="47" fillId="0" borderId="25" xfId="0" applyNumberFormat="1" applyFont="1" applyBorder="1" applyAlignment="1">
      <alignment horizontal="center" wrapText="1"/>
    </xf>
    <xf numFmtId="172" fontId="47" fillId="0" borderId="47" xfId="34" applyFont="1" applyBorder="1" applyAlignment="1">
      <alignment horizontal="center" wrapText="1"/>
    </xf>
    <xf numFmtId="166" fontId="47" fillId="24" borderId="61" xfId="0" applyNumberFormat="1" applyFont="1" applyFill="1" applyBorder="1"/>
    <xf numFmtId="43" fontId="47" fillId="0" borderId="22" xfId="34" applyNumberFormat="1" applyFont="1" applyBorder="1"/>
    <xf numFmtId="9" fontId="47" fillId="0" borderId="23" xfId="95" applyFont="1" applyBorder="1"/>
    <xf numFmtId="9" fontId="47" fillId="0" borderId="18" xfId="95"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5" applyFont="1" applyBorder="1"/>
    <xf numFmtId="43" fontId="47" fillId="0" borderId="61" xfId="0" applyNumberFormat="1" applyFont="1" applyBorder="1"/>
    <xf numFmtId="43" fontId="47" fillId="24" borderId="61" xfId="0" applyNumberFormat="1" applyFont="1" applyFill="1" applyBorder="1"/>
    <xf numFmtId="0" fontId="47" fillId="0" borderId="56"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7" xfId="0" applyFont="1" applyBorder="1"/>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7" fillId="0" borderId="86" xfId="0" applyFont="1" applyBorder="1" applyAlignment="1">
      <alignment horizontal="left" vertical="center"/>
    </xf>
    <xf numFmtId="0" fontId="6"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9" fillId="0" borderId="0" xfId="0" applyFont="1" applyAlignment="1">
      <alignment horizontal="center"/>
    </xf>
    <xf numFmtId="0" fontId="49" fillId="24" borderId="46" xfId="0" applyFont="1" applyFill="1" applyBorder="1" applyAlignment="1">
      <alignment horizontal="center"/>
    </xf>
    <xf numFmtId="0" fontId="49" fillId="0" borderId="59"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9" xfId="0" applyFont="1" applyBorder="1"/>
    <xf numFmtId="0" fontId="6" fillId="0" borderId="85" xfId="0" applyFont="1" applyBorder="1" applyAlignment="1">
      <alignment horizontal="left" vertical="center"/>
    </xf>
    <xf numFmtId="0" fontId="56" fillId="0" borderId="0" xfId="89" applyFont="1"/>
    <xf numFmtId="0" fontId="56" fillId="0" borderId="36" xfId="89" applyFont="1" applyBorder="1"/>
    <xf numFmtId="0" fontId="56" fillId="0" borderId="37" xfId="89" applyFont="1" applyBorder="1"/>
    <xf numFmtId="0" fontId="57" fillId="0" borderId="0" xfId="89" applyFont="1"/>
    <xf numFmtId="0" fontId="55" fillId="0" borderId="20" xfId="126" applyFont="1" applyBorder="1" applyAlignment="1">
      <alignment horizontal="center" vertical="center" wrapText="1"/>
    </xf>
    <xf numFmtId="0" fontId="55" fillId="24" borderId="41" xfId="73" applyFont="1" applyFill="1" applyBorder="1" applyAlignment="1">
      <alignment vertical="center"/>
    </xf>
    <xf numFmtId="0" fontId="55" fillId="24" borderId="43" xfId="73" applyFont="1" applyFill="1" applyBorder="1" applyAlignment="1">
      <alignment vertical="center"/>
    </xf>
    <xf numFmtId="0" fontId="57" fillId="0" borderId="52" xfId="73" applyFont="1" applyBorder="1" applyAlignment="1">
      <alignment horizontal="center" vertical="center"/>
    </xf>
    <xf numFmtId="0" fontId="57" fillId="0" borderId="18" xfId="74" applyFont="1" applyBorder="1" applyAlignment="1">
      <alignment horizontal="center" vertical="center"/>
    </xf>
    <xf numFmtId="4" fontId="57" fillId="0" borderId="18" xfId="39" applyNumberFormat="1" applyFont="1" applyBorder="1" applyAlignment="1">
      <alignment vertical="center" wrapText="1"/>
    </xf>
    <xf numFmtId="0" fontId="57" fillId="0" borderId="13" xfId="73" applyFont="1" applyBorder="1" applyAlignment="1">
      <alignment horizontal="left" vertical="center"/>
    </xf>
    <xf numFmtId="0" fontId="57" fillId="0" borderId="14" xfId="74" applyFont="1" applyBorder="1" applyAlignment="1">
      <alignment horizontal="center" vertical="center"/>
    </xf>
    <xf numFmtId="0" fontId="57" fillId="0" borderId="18" xfId="135" applyFont="1" applyBorder="1" applyAlignment="1">
      <alignment horizontal="center" vertical="center"/>
    </xf>
    <xf numFmtId="0" fontId="57" fillId="0" borderId="14" xfId="89" applyFont="1" applyBorder="1"/>
    <xf numFmtId="0" fontId="57" fillId="0" borderId="14" xfId="89" applyFont="1" applyBorder="1" applyAlignment="1">
      <alignment horizontal="center"/>
    </xf>
    <xf numFmtId="0" fontId="57" fillId="0" borderId="18" xfId="73" applyFont="1" applyBorder="1" applyAlignment="1">
      <alignment horizontal="center" vertical="center"/>
    </xf>
    <xf numFmtId="0" fontId="57" fillId="0" borderId="18" xfId="126" applyFont="1" applyBorder="1" applyAlignment="1">
      <alignment horizontal="center" vertical="center"/>
    </xf>
    <xf numFmtId="0" fontId="57" fillId="0" borderId="52" xfId="135" applyFont="1" applyBorder="1" applyAlignment="1">
      <alignment horizontal="center" vertical="center"/>
    </xf>
    <xf numFmtId="0" fontId="57" fillId="0" borderId="18" xfId="73" applyFont="1" applyBorder="1" applyAlignment="1">
      <alignment horizontal="center" vertical="center" wrapText="1"/>
    </xf>
    <xf numFmtId="0" fontId="57" fillId="0" borderId="51" xfId="73" applyFont="1" applyBorder="1" applyAlignment="1">
      <alignment horizontal="left" vertical="center"/>
    </xf>
    <xf numFmtId="0" fontId="57" fillId="0" borderId="0" xfId="73" applyFont="1" applyAlignment="1">
      <alignment horizontal="center" vertical="center"/>
    </xf>
    <xf numFmtId="2" fontId="57" fillId="0" borderId="14" xfId="73" applyNumberFormat="1" applyFont="1" applyBorder="1" applyAlignment="1">
      <alignment horizontal="center" vertical="center"/>
    </xf>
    <xf numFmtId="0" fontId="57" fillId="0" borderId="14" xfId="73" applyFont="1" applyBorder="1" applyAlignment="1">
      <alignment horizontal="center" vertical="center"/>
    </xf>
    <xf numFmtId="0" fontId="56" fillId="0" borderId="0" xfId="90" applyFont="1"/>
    <xf numFmtId="0" fontId="56" fillId="0" borderId="36" xfId="90" applyFont="1" applyBorder="1"/>
    <xf numFmtId="0" fontId="56" fillId="0" borderId="37" xfId="90" applyFont="1" applyBorder="1"/>
    <xf numFmtId="0" fontId="58" fillId="0" borderId="0" xfId="90" applyFont="1"/>
    <xf numFmtId="49" fontId="55" fillId="0" borderId="0" xfId="131" applyNumberFormat="1" applyFont="1" applyAlignment="1">
      <alignment horizontal="right" vertical="center"/>
    </xf>
    <xf numFmtId="0" fontId="57" fillId="0" borderId="0" xfId="128" applyFont="1"/>
    <xf numFmtId="0" fontId="57" fillId="0" borderId="0" xfId="128" applyFont="1" applyAlignment="1">
      <alignment horizontal="center"/>
    </xf>
    <xf numFmtId="0" fontId="57" fillId="0" borderId="0" xfId="126" applyFont="1" applyAlignment="1">
      <alignment horizontal="center" vertical="center"/>
    </xf>
    <xf numFmtId="9" fontId="57" fillId="0" borderId="22" xfId="129" applyNumberFormat="1" applyFont="1" applyBorder="1" applyAlignment="1">
      <alignment horizontal="center" vertical="center"/>
    </xf>
    <xf numFmtId="178" fontId="57" fillId="0" borderId="22" xfId="129" applyNumberFormat="1" applyFont="1" applyBorder="1" applyAlignment="1">
      <alignment vertical="center"/>
    </xf>
    <xf numFmtId="0" fontId="57" fillId="0" borderId="0" xfId="128" applyFont="1" applyAlignment="1">
      <alignment horizontal="center" vertical="center" wrapText="1"/>
    </xf>
    <xf numFmtId="9" fontId="57" fillId="0" borderId="31" xfId="129" applyNumberFormat="1" applyFont="1" applyBorder="1" applyAlignment="1">
      <alignment horizontal="center" vertical="center"/>
    </xf>
    <xf numFmtId="178" fontId="55" fillId="0" borderId="31" xfId="129" applyNumberFormat="1" applyFont="1" applyBorder="1" applyAlignment="1">
      <alignment vertical="center"/>
    </xf>
    <xf numFmtId="2" fontId="57" fillId="0" borderId="0" xfId="128" applyNumberFormat="1" applyFont="1"/>
    <xf numFmtId="0" fontId="55" fillId="0" borderId="34" xfId="79" applyFont="1" applyBorder="1" applyAlignment="1">
      <alignment vertical="center"/>
    </xf>
    <xf numFmtId="179" fontId="56" fillId="0" borderId="37" xfId="90" applyNumberFormat="1" applyFont="1" applyBorder="1"/>
    <xf numFmtId="181" fontId="56" fillId="0" borderId="37" xfId="90" applyNumberFormat="1" applyFont="1" applyBorder="1"/>
    <xf numFmtId="0" fontId="57" fillId="0" borderId="63" xfId="0" applyFont="1" applyBorder="1" applyAlignment="1">
      <alignment vertical="center" wrapText="1"/>
    </xf>
    <xf numFmtId="0" fontId="54" fillId="0" borderId="0" xfId="90" applyFont="1"/>
    <xf numFmtId="0" fontId="57" fillId="0" borderId="55" xfId="0" applyFont="1" applyBorder="1" applyAlignment="1">
      <alignment vertical="center" wrapText="1"/>
    </xf>
    <xf numFmtId="0" fontId="57" fillId="0" borderId="11" xfId="0" applyFont="1" applyBorder="1" applyAlignment="1">
      <alignment vertical="center" wrapText="1"/>
    </xf>
    <xf numFmtId="0" fontId="57" fillId="0" borderId="0" xfId="0" applyFont="1" applyAlignment="1">
      <alignment vertical="center" wrapText="1"/>
    </xf>
    <xf numFmtId="0" fontId="57" fillId="0" borderId="13" xfId="0" applyFont="1" applyBorder="1" applyAlignment="1">
      <alignment vertical="center" wrapText="1"/>
    </xf>
    <xf numFmtId="0" fontId="57" fillId="0" borderId="14" xfId="0" applyFont="1" applyBorder="1" applyAlignment="1">
      <alignment vertical="center" wrapText="1"/>
    </xf>
    <xf numFmtId="0" fontId="56" fillId="0" borderId="82" xfId="90" applyFont="1" applyBorder="1"/>
    <xf numFmtId="0" fontId="56" fillId="0" borderId="83" xfId="89" applyFont="1" applyBorder="1"/>
    <xf numFmtId="0" fontId="56" fillId="0" borderId="83" xfId="89" applyFont="1" applyBorder="1" applyAlignment="1">
      <alignment horizontal="center"/>
    </xf>
    <xf numFmtId="0" fontId="56" fillId="0" borderId="84" xfId="89" applyFont="1" applyBorder="1"/>
    <xf numFmtId="0" fontId="56" fillId="0" borderId="0" xfId="89" applyFont="1" applyAlignment="1">
      <alignment horizontal="center"/>
    </xf>
    <xf numFmtId="0" fontId="57" fillId="0" borderId="0" xfId="89" applyFont="1" applyAlignment="1">
      <alignment horizontal="center"/>
    </xf>
    <xf numFmtId="0" fontId="55" fillId="0" borderId="0" xfId="130" applyFont="1" applyAlignment="1">
      <alignment horizontal="center" vertical="top"/>
    </xf>
    <xf numFmtId="0" fontId="57" fillId="0" borderId="0" xfId="74" applyFont="1" applyAlignment="1">
      <alignment horizontal="center" vertical="center"/>
    </xf>
    <xf numFmtId="0" fontId="55" fillId="0" borderId="0" xfId="130" applyFont="1" applyAlignment="1">
      <alignment horizontal="justify" vertical="center" wrapText="1"/>
    </xf>
    <xf numFmtId="0" fontId="55" fillId="24" borderId="43" xfId="73" applyFont="1" applyFill="1" applyBorder="1" applyAlignment="1">
      <alignment horizontal="justify" vertical="center" wrapText="1"/>
    </xf>
    <xf numFmtId="0" fontId="57" fillId="0" borderId="18" xfId="74" applyFont="1" applyBorder="1" applyAlignment="1">
      <alignment horizontal="justify" vertical="center" wrapText="1"/>
    </xf>
    <xf numFmtId="0" fontId="57" fillId="0" borderId="14" xfId="74" applyFont="1" applyBorder="1" applyAlignment="1">
      <alignment horizontal="justify" vertical="center" wrapText="1"/>
    </xf>
    <xf numFmtId="0" fontId="57" fillId="0" borderId="18" xfId="135" applyFont="1" applyBorder="1" applyAlignment="1">
      <alignment horizontal="justify" vertical="center" wrapText="1"/>
    </xf>
    <xf numFmtId="0" fontId="57" fillId="0" borderId="14" xfId="89" applyFont="1" applyBorder="1" applyAlignment="1">
      <alignment horizontal="justify" vertical="center" wrapText="1"/>
    </xf>
    <xf numFmtId="0" fontId="57" fillId="0" borderId="18" xfId="73" applyFont="1" applyBorder="1" applyAlignment="1">
      <alignment horizontal="justify" vertical="center" wrapText="1"/>
    </xf>
    <xf numFmtId="0" fontId="57" fillId="0" borderId="0" xfId="73" applyFont="1" applyAlignment="1">
      <alignment horizontal="justify" vertical="center" wrapText="1"/>
    </xf>
    <xf numFmtId="0" fontId="57" fillId="0" borderId="14" xfId="73" applyFont="1" applyBorder="1" applyAlignment="1">
      <alignment horizontal="justify" vertical="center" wrapText="1"/>
    </xf>
    <xf numFmtId="49" fontId="55" fillId="0" borderId="0" xfId="131" applyNumberFormat="1" applyFont="1" applyAlignment="1">
      <alignment horizontal="justify" vertical="center" wrapText="1"/>
    </xf>
    <xf numFmtId="0" fontId="57" fillId="0" borderId="21" xfId="128" applyFont="1" applyBorder="1" applyAlignment="1">
      <alignment horizontal="justify" vertical="center" wrapText="1"/>
    </xf>
    <xf numFmtId="0" fontId="55" fillId="0" borderId="21" xfId="128" applyFont="1" applyBorder="1" applyAlignment="1">
      <alignment horizontal="justify" vertical="center" wrapText="1"/>
    </xf>
    <xf numFmtId="0" fontId="55" fillId="0" borderId="27" xfId="128" applyFont="1" applyBorder="1" applyAlignment="1">
      <alignment horizontal="justify" vertical="center" wrapText="1"/>
    </xf>
    <xf numFmtId="0" fontId="57" fillId="0" borderId="0" xfId="128" applyFont="1" applyAlignment="1">
      <alignment horizontal="justify" vertical="center" wrapText="1"/>
    </xf>
    <xf numFmtId="0" fontId="57" fillId="0" borderId="65" xfId="0" applyFont="1" applyBorder="1" applyAlignment="1">
      <alignment horizontal="justify" vertical="center" wrapText="1"/>
    </xf>
    <xf numFmtId="0" fontId="57" fillId="0" borderId="45" xfId="0" applyFont="1" applyBorder="1" applyAlignment="1">
      <alignment horizontal="justify" vertical="center" wrapText="1"/>
    </xf>
    <xf numFmtId="0" fontId="57" fillId="0" borderId="24" xfId="0" applyFont="1" applyBorder="1" applyAlignment="1">
      <alignment horizontal="justify" vertical="center" wrapText="1"/>
    </xf>
    <xf numFmtId="182" fontId="56" fillId="0" borderId="83" xfId="34" applyNumberFormat="1" applyFont="1" applyBorder="1" applyAlignment="1">
      <alignment horizontal="justify" vertical="center" wrapText="1"/>
    </xf>
    <xf numFmtId="0" fontId="56" fillId="0" borderId="0" xfId="89" applyFont="1" applyAlignment="1">
      <alignment horizontal="justify" vertical="center" wrapText="1"/>
    </xf>
    <xf numFmtId="0" fontId="57" fillId="0" borderId="0" xfId="89" applyFont="1" applyAlignment="1">
      <alignment horizontal="justify" vertical="center" wrapText="1"/>
    </xf>
    <xf numFmtId="197" fontId="55" fillId="0" borderId="0" xfId="130" applyNumberFormat="1" applyFont="1" applyAlignment="1">
      <alignment horizontal="center" vertical="top"/>
    </xf>
    <xf numFmtId="197" fontId="55" fillId="24" borderId="43" xfId="73" applyNumberFormat="1" applyFont="1" applyFill="1" applyBorder="1" applyAlignment="1">
      <alignment vertical="center"/>
    </xf>
    <xf numFmtId="197" fontId="55" fillId="24" borderId="44" xfId="73" applyNumberFormat="1" applyFont="1" applyFill="1" applyBorder="1" applyAlignment="1">
      <alignment vertical="center"/>
    </xf>
    <xf numFmtId="197" fontId="57" fillId="0" borderId="18" xfId="62" applyNumberFormat="1" applyFont="1" applyBorder="1" applyAlignment="1">
      <alignment horizontal="right" vertical="center" wrapText="1"/>
    </xf>
    <xf numFmtId="197" fontId="57" fillId="0" borderId="47" xfId="62" applyNumberFormat="1" applyFont="1" applyBorder="1" applyAlignment="1">
      <alignment horizontal="right" vertical="center" wrapText="1"/>
    </xf>
    <xf numFmtId="197" fontId="57" fillId="0" borderId="24" xfId="62" applyNumberFormat="1" applyFont="1" applyBorder="1" applyAlignment="1">
      <alignment horizontal="right" vertical="center" wrapText="1"/>
    </xf>
    <xf numFmtId="197" fontId="55" fillId="0" borderId="40" xfId="39" applyNumberFormat="1" applyFont="1" applyBorder="1" applyAlignment="1">
      <alignment horizontal="right" vertical="center"/>
    </xf>
    <xf numFmtId="197" fontId="57" fillId="0" borderId="30" xfId="62" applyNumberFormat="1" applyFont="1" applyBorder="1" applyAlignment="1">
      <alignment horizontal="right" vertical="center" wrapText="1"/>
    </xf>
    <xf numFmtId="197" fontId="57" fillId="0" borderId="14" xfId="89" applyNumberFormat="1" applyFont="1" applyBorder="1"/>
    <xf numFmtId="197" fontId="57" fillId="0" borderId="35" xfId="62" applyNumberFormat="1" applyFont="1" applyBorder="1" applyAlignment="1">
      <alignment horizontal="right" vertical="center" wrapText="1"/>
    </xf>
    <xf numFmtId="197" fontId="57" fillId="0" borderId="18" xfId="62" quotePrefix="1" applyNumberFormat="1" applyFont="1" applyBorder="1" applyAlignment="1">
      <alignment horizontal="right" vertical="center" wrapText="1"/>
    </xf>
    <xf numFmtId="197" fontId="57" fillId="0" borderId="45" xfId="62" applyNumberFormat="1" applyFont="1" applyBorder="1" applyAlignment="1">
      <alignment horizontal="right" vertical="center" wrapText="1"/>
    </xf>
    <xf numFmtId="197" fontId="55" fillId="0" borderId="50" xfId="39" applyNumberFormat="1" applyFont="1" applyBorder="1" applyAlignment="1">
      <alignment horizontal="right" vertical="center"/>
    </xf>
    <xf numFmtId="197" fontId="57" fillId="0" borderId="0" xfId="89" applyNumberFormat="1" applyFont="1"/>
    <xf numFmtId="197" fontId="55" fillId="0" borderId="0" xfId="131" applyNumberFormat="1" applyFont="1" applyAlignment="1">
      <alignment horizontal="right" vertical="center"/>
    </xf>
    <xf numFmtId="197" fontId="55" fillId="0" borderId="0" xfId="131" applyNumberFormat="1" applyFont="1" applyAlignment="1">
      <alignment vertical="center"/>
    </xf>
    <xf numFmtId="197" fontId="57" fillId="0" borderId="30" xfId="129" applyNumberFormat="1" applyFont="1" applyBorder="1" applyAlignment="1">
      <alignment vertical="center"/>
    </xf>
    <xf numFmtId="197" fontId="57" fillId="0" borderId="23" xfId="128" applyNumberFormat="1" applyFont="1" applyBorder="1" applyAlignment="1">
      <alignment vertical="center"/>
    </xf>
    <xf numFmtId="197" fontId="55" fillId="0" borderId="30" xfId="129" applyNumberFormat="1" applyFont="1" applyBorder="1" applyAlignment="1">
      <alignment vertical="center"/>
    </xf>
    <xf numFmtId="197" fontId="57" fillId="0" borderId="28" xfId="128" applyNumberFormat="1" applyFont="1" applyBorder="1" applyAlignment="1">
      <alignment vertical="center"/>
    </xf>
    <xf numFmtId="197" fontId="57" fillId="0" borderId="0" xfId="129" applyNumberFormat="1" applyFont="1"/>
    <xf numFmtId="197" fontId="55" fillId="0" borderId="0" xfId="129" applyNumberFormat="1" applyFont="1" applyAlignment="1">
      <alignment vertical="center"/>
    </xf>
    <xf numFmtId="197" fontId="55" fillId="26" borderId="47" xfId="60" applyNumberFormat="1" applyFont="1" applyFill="1" applyBorder="1" applyAlignment="1">
      <alignment horizontal="center" vertical="center"/>
    </xf>
    <xf numFmtId="197" fontId="55" fillId="26" borderId="18" xfId="60" applyNumberFormat="1" applyFont="1" applyFill="1" applyBorder="1" applyAlignment="1">
      <alignment horizontal="center" vertical="center"/>
    </xf>
    <xf numFmtId="197" fontId="56" fillId="0" borderId="83" xfId="89" applyNumberFormat="1" applyFont="1" applyBorder="1"/>
    <xf numFmtId="197" fontId="56" fillId="0" borderId="0" xfId="89" applyNumberFormat="1" applyFont="1"/>
    <xf numFmtId="197" fontId="55" fillId="28" borderId="40" xfId="39" applyNumberFormat="1" applyFont="1" applyFill="1" applyBorder="1" applyAlignment="1">
      <alignment horizontal="right" vertical="center"/>
    </xf>
    <xf numFmtId="0" fontId="6" fillId="0" borderId="86" xfId="0" applyFont="1" applyBorder="1" applyAlignment="1">
      <alignment horizontal="center" vertical="center"/>
    </xf>
    <xf numFmtId="0" fontId="55" fillId="24" borderId="43" xfId="73" applyFont="1" applyFill="1" applyBorder="1" applyAlignment="1">
      <alignment horizontal="center" vertical="center"/>
    </xf>
    <xf numFmtId="49" fontId="55" fillId="0" borderId="0" xfId="131" applyNumberFormat="1" applyFont="1" applyAlignment="1">
      <alignment horizontal="center" vertical="center"/>
    </xf>
    <xf numFmtId="0" fontId="54" fillId="0" borderId="0" xfId="90" applyFont="1" applyAlignment="1">
      <alignment horizontal="center"/>
    </xf>
    <xf numFmtId="0" fontId="57" fillId="0" borderId="0" xfId="0" applyFont="1" applyAlignment="1">
      <alignment horizontal="center" vertical="center" wrapText="1"/>
    </xf>
    <xf numFmtId="0" fontId="57" fillId="0" borderId="14" xfId="0" applyFont="1" applyBorder="1" applyAlignment="1">
      <alignment horizontal="center" vertical="center" wrapText="1"/>
    </xf>
    <xf numFmtId="0" fontId="55" fillId="28" borderId="41" xfId="73" applyFont="1" applyFill="1" applyBorder="1" applyAlignment="1">
      <alignment horizontal="left" vertical="center"/>
    </xf>
    <xf numFmtId="0" fontId="55" fillId="28" borderId="43" xfId="74" applyFont="1" applyFill="1" applyBorder="1" applyAlignment="1">
      <alignment horizontal="center" vertical="center"/>
    </xf>
    <xf numFmtId="0" fontId="55" fillId="28" borderId="43" xfId="74" applyFont="1" applyFill="1" applyBorder="1" applyAlignment="1">
      <alignment horizontal="justify" vertical="center" wrapText="1"/>
    </xf>
    <xf numFmtId="0" fontId="57" fillId="28" borderId="43" xfId="74" applyFont="1" applyFill="1" applyBorder="1" applyAlignment="1">
      <alignment horizontal="center" vertical="center"/>
    </xf>
    <xf numFmtId="4" fontId="57" fillId="28" borderId="43" xfId="39" applyNumberFormat="1" applyFont="1" applyFill="1" applyBorder="1" applyAlignment="1">
      <alignment vertical="center" wrapText="1"/>
    </xf>
    <xf numFmtId="197" fontId="57" fillId="28" borderId="53" xfId="62" applyNumberFormat="1" applyFont="1" applyFill="1" applyBorder="1" applyAlignment="1">
      <alignment horizontal="right" vertical="center" wrapText="1"/>
    </xf>
    <xf numFmtId="0" fontId="57" fillId="0" borderId="11" xfId="73" applyFont="1" applyBorder="1" applyAlignment="1">
      <alignment horizontal="left" vertical="center"/>
    </xf>
    <xf numFmtId="0" fontId="57" fillId="0" borderId="0" xfId="74" applyFont="1" applyAlignment="1">
      <alignment horizontal="justify" vertical="center" wrapText="1"/>
    </xf>
    <xf numFmtId="4" fontId="57" fillId="0" borderId="77" xfId="39" applyNumberFormat="1" applyFont="1" applyBorder="1" applyAlignment="1">
      <alignment vertical="center" wrapText="1"/>
    </xf>
    <xf numFmtId="10" fontId="57" fillId="0" borderId="23" xfId="255" applyNumberFormat="1" applyFont="1" applyBorder="1" applyAlignment="1">
      <alignment horizontal="right" vertical="center"/>
    </xf>
    <xf numFmtId="9" fontId="57" fillId="27" borderId="30" xfId="255" applyFont="1" applyFill="1" applyBorder="1" applyAlignment="1">
      <alignment horizontal="center" vertical="center"/>
    </xf>
    <xf numFmtId="0" fontId="7"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left" vertical="center"/>
    </xf>
    <xf numFmtId="0" fontId="55" fillId="0" borderId="0" xfId="130" applyFont="1" applyAlignment="1">
      <alignment horizontal="center"/>
    </xf>
    <xf numFmtId="197" fontId="55" fillId="0" borderId="0" xfId="130" applyNumberFormat="1" applyFont="1" applyAlignment="1">
      <alignment horizontal="center"/>
    </xf>
    <xf numFmtId="0" fontId="57" fillId="25" borderId="20" xfId="130" applyFont="1" applyFill="1" applyBorder="1" applyAlignment="1">
      <alignment horizontal="center" vertical="center" wrapText="1"/>
    </xf>
    <xf numFmtId="0" fontId="57" fillId="25" borderId="42" xfId="130" applyFont="1" applyFill="1" applyBorder="1" applyAlignment="1">
      <alignment horizontal="center" vertical="center" wrapText="1"/>
    </xf>
    <xf numFmtId="0" fontId="57" fillId="26" borderId="33" xfId="130" applyFont="1" applyFill="1" applyBorder="1" applyAlignment="1">
      <alignment vertical="center" wrapText="1"/>
    </xf>
    <xf numFmtId="0" fontId="57" fillId="26" borderId="18" xfId="130" applyFont="1" applyFill="1" applyBorder="1" applyAlignment="1">
      <alignment vertical="center" wrapText="1"/>
    </xf>
    <xf numFmtId="0" fontId="55" fillId="26" borderId="18" xfId="130" applyFont="1" applyFill="1" applyBorder="1" applyAlignment="1">
      <alignment horizontal="center" vertical="center" wrapText="1"/>
    </xf>
    <xf numFmtId="0" fontId="55" fillId="26" borderId="18" xfId="130" applyFont="1" applyFill="1" applyBorder="1" applyAlignment="1">
      <alignment horizontal="center" vertical="center"/>
    </xf>
    <xf numFmtId="3" fontId="55" fillId="26" borderId="18" xfId="130" applyNumberFormat="1" applyFont="1" applyFill="1" applyBorder="1" applyAlignment="1">
      <alignment horizontal="center" vertical="center" wrapText="1"/>
    </xf>
    <xf numFmtId="3" fontId="55" fillId="26" borderId="18" xfId="130" applyNumberFormat="1" applyFont="1" applyFill="1" applyBorder="1" applyAlignment="1">
      <alignment horizontal="center" vertical="center"/>
    </xf>
    <xf numFmtId="0" fontId="6" fillId="0" borderId="85" xfId="89" applyFont="1" applyBorder="1" applyAlignment="1">
      <alignment horizontal="center" wrapText="1"/>
    </xf>
    <xf numFmtId="0" fontId="51" fillId="0" borderId="85" xfId="89" applyFont="1" applyBorder="1" applyAlignment="1">
      <alignment horizontal="center" wrapText="1"/>
    </xf>
    <xf numFmtId="0" fontId="55" fillId="24" borderId="41" xfId="73" applyFont="1" applyFill="1" applyBorder="1" applyAlignment="1">
      <alignment horizontal="right" vertical="center"/>
    </xf>
    <xf numFmtId="0" fontId="55" fillId="24" borderId="43" xfId="73" applyFont="1" applyFill="1" applyBorder="1" applyAlignment="1">
      <alignment horizontal="right" vertical="center"/>
    </xf>
    <xf numFmtId="0" fontId="55" fillId="24" borderId="53" xfId="73" applyFont="1" applyFill="1" applyBorder="1" applyAlignment="1">
      <alignment horizontal="right" vertical="center"/>
    </xf>
    <xf numFmtId="3" fontId="55" fillId="26" borderId="25" xfId="130" applyNumberFormat="1" applyFont="1" applyFill="1" applyBorder="1" applyAlignment="1">
      <alignment horizontal="center" vertical="center" wrapText="1"/>
    </xf>
    <xf numFmtId="0" fontId="57" fillId="0" borderId="16" xfId="79" applyFont="1" applyBorder="1" applyAlignment="1">
      <alignment horizontal="center" vertical="center"/>
    </xf>
    <xf numFmtId="0" fontId="57" fillId="0" borderId="26" xfId="79" applyFont="1" applyBorder="1" applyAlignment="1">
      <alignment horizontal="center" vertical="center"/>
    </xf>
    <xf numFmtId="0" fontId="49" fillId="0" borderId="0" xfId="0" applyFont="1" applyAlignment="1">
      <alignment horizontal="center" vertical="center"/>
    </xf>
    <xf numFmtId="0" fontId="55" fillId="25" borderId="29" xfId="73" applyFont="1" applyFill="1" applyBorder="1" applyAlignment="1">
      <alignment horizontal="center" vertical="center" wrapText="1"/>
    </xf>
    <xf numFmtId="0" fontId="55" fillId="25" borderId="20" xfId="73" applyFont="1" applyFill="1" applyBorder="1" applyAlignment="1">
      <alignment horizontal="center" vertical="center" wrapText="1"/>
    </xf>
    <xf numFmtId="197" fontId="55" fillId="25" borderId="29" xfId="73" applyNumberFormat="1" applyFont="1" applyFill="1" applyBorder="1" applyAlignment="1">
      <alignment horizontal="center" vertical="center" wrapText="1"/>
    </xf>
    <xf numFmtId="197" fontId="55" fillId="25" borderId="20" xfId="73" applyNumberFormat="1" applyFont="1" applyFill="1" applyBorder="1" applyAlignment="1">
      <alignment horizontal="center" vertical="center" wrapText="1"/>
    </xf>
    <xf numFmtId="197" fontId="55" fillId="25" borderId="35" xfId="73" applyNumberFormat="1" applyFont="1" applyFill="1" applyBorder="1" applyAlignment="1">
      <alignment horizontal="center" vertical="center" wrapText="1"/>
    </xf>
    <xf numFmtId="197" fontId="55" fillId="25" borderId="42" xfId="73" applyNumberFormat="1" applyFont="1" applyFill="1" applyBorder="1" applyAlignment="1">
      <alignment horizontal="center" vertical="center" wrapText="1"/>
    </xf>
    <xf numFmtId="0" fontId="55" fillId="25" borderId="32" xfId="73" applyFont="1" applyFill="1" applyBorder="1" applyAlignment="1">
      <alignment horizontal="center" vertical="center" wrapText="1"/>
    </xf>
    <xf numFmtId="0" fontId="55" fillId="25" borderId="48" xfId="73" applyFont="1" applyFill="1" applyBorder="1" applyAlignment="1">
      <alignment horizontal="center" vertical="center" wrapText="1"/>
    </xf>
    <xf numFmtId="0" fontId="55" fillId="0" borderId="29" xfId="126" applyFont="1" applyBorder="1" applyAlignment="1">
      <alignment horizontal="center" vertical="center" wrapText="1"/>
    </xf>
    <xf numFmtId="0" fontId="6" fillId="0" borderId="85" xfId="0" applyFont="1" applyBorder="1" applyAlignment="1">
      <alignment horizontal="center" wrapText="1"/>
    </xf>
    <xf numFmtId="0" fontId="42" fillId="0" borderId="85" xfId="0" applyFont="1" applyBorder="1" applyAlignment="1">
      <alignment horizontal="center" wrapText="1"/>
    </xf>
    <xf numFmtId="0" fontId="47" fillId="27" borderId="18" xfId="0" applyFont="1" applyFill="1" applyBorder="1" applyAlignment="1">
      <alignment horizontal="center" vertical="center" wrapText="1"/>
    </xf>
    <xf numFmtId="0" fontId="47" fillId="0" borderId="77" xfId="253" applyFont="1" applyBorder="1" applyAlignment="1">
      <alignment horizontal="center" vertical="center"/>
    </xf>
    <xf numFmtId="0" fontId="47" fillId="0" borderId="49" xfId="253" applyFont="1" applyBorder="1" applyAlignment="1">
      <alignment horizontal="center" vertical="center"/>
    </xf>
    <xf numFmtId="0" fontId="49" fillId="0" borderId="75" xfId="0" applyFont="1" applyBorder="1" applyAlignment="1">
      <alignment horizontal="center"/>
    </xf>
    <xf numFmtId="0" fontId="49" fillId="0" borderId="0" xfId="0" applyFont="1" applyAlignment="1">
      <alignment horizontal="center"/>
    </xf>
    <xf numFmtId="0" fontId="49" fillId="0" borderId="45" xfId="0" applyFont="1" applyBorder="1" applyAlignment="1">
      <alignment horizontal="center"/>
    </xf>
    <xf numFmtId="0" fontId="49" fillId="0" borderId="75" xfId="0" applyFont="1" applyBorder="1" applyAlignment="1">
      <alignment horizontal="center" vertical="center" wrapText="1"/>
    </xf>
    <xf numFmtId="0" fontId="49" fillId="0" borderId="0" xfId="0" applyFont="1" applyAlignment="1">
      <alignment horizontal="center" vertical="center" wrapText="1"/>
    </xf>
    <xf numFmtId="0" fontId="49" fillId="0" borderId="45" xfId="0" applyFont="1" applyBorder="1" applyAlignment="1">
      <alignment horizontal="center" vertical="center" wrapText="1"/>
    </xf>
    <xf numFmtId="0" fontId="49" fillId="0" borderId="41" xfId="0" applyFont="1" applyBorder="1" applyAlignment="1">
      <alignment horizontal="right"/>
    </xf>
    <xf numFmtId="0" fontId="49" fillId="0" borderId="43" xfId="0" applyFont="1" applyBorder="1" applyAlignment="1">
      <alignment horizontal="right"/>
    </xf>
    <xf numFmtId="0" fontId="49" fillId="0" borderId="44" xfId="0" applyFont="1" applyBorder="1" applyAlignment="1">
      <alignment horizontal="right"/>
    </xf>
    <xf numFmtId="0" fontId="49" fillId="24" borderId="46" xfId="0" applyFont="1" applyFill="1" applyBorder="1" applyAlignment="1">
      <alignment horizontal="center"/>
    </xf>
    <xf numFmtId="0" fontId="49" fillId="24" borderId="17" xfId="0" applyFont="1" applyFill="1" applyBorder="1" applyAlignment="1">
      <alignment horizontal="center"/>
    </xf>
    <xf numFmtId="0" fontId="49" fillId="24" borderId="34"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60" xfId="0" applyFont="1" applyBorder="1" applyAlignment="1" applyProtection="1">
      <alignment horizontal="center"/>
      <protection locked="0"/>
    </xf>
    <xf numFmtId="0" fontId="49" fillId="0" borderId="59" xfId="0" applyFont="1" applyBorder="1" applyAlignment="1" applyProtection="1">
      <alignment horizontal="center"/>
      <protection locked="0"/>
    </xf>
    <xf numFmtId="0" fontId="49" fillId="0" borderId="58" xfId="0" applyFont="1" applyBorder="1" applyAlignment="1" applyProtection="1">
      <alignment horizontal="center"/>
      <protection locked="0"/>
    </xf>
    <xf numFmtId="0" fontId="47" fillId="0" borderId="21" xfId="0" applyFont="1" applyBorder="1"/>
    <xf numFmtId="0" fontId="47" fillId="0" borderId="22" xfId="0" applyFont="1" applyBorder="1"/>
    <xf numFmtId="0" fontId="47" fillId="0" borderId="23" xfId="0" applyFont="1" applyBorder="1"/>
    <xf numFmtId="0" fontId="47" fillId="0" borderId="19" xfId="0" applyFont="1" applyBorder="1"/>
    <xf numFmtId="0" fontId="47" fillId="0" borderId="19" xfId="0" applyFont="1" applyBorder="1" applyAlignment="1">
      <alignment horizontal="center"/>
    </xf>
    <xf numFmtId="0" fontId="47" fillId="0" borderId="23" xfId="0" applyFont="1" applyBorder="1" applyAlignment="1">
      <alignment horizontal="center"/>
    </xf>
    <xf numFmtId="0" fontId="47" fillId="0" borderId="27" xfId="0" applyFont="1" applyBorder="1"/>
    <xf numFmtId="0" fontId="47" fillId="0" borderId="31" xfId="0" applyFont="1" applyBorder="1"/>
    <xf numFmtId="0" fontId="47" fillId="0" borderId="28" xfId="0" applyFont="1" applyBorder="1"/>
    <xf numFmtId="0" fontId="47" fillId="0" borderId="62" xfId="0" applyFont="1" applyBorder="1" applyAlignment="1">
      <alignment horizontal="center"/>
    </xf>
    <xf numFmtId="0" fontId="47" fillId="0" borderId="28" xfId="0" applyFont="1" applyBorder="1" applyAlignment="1">
      <alignment horizontal="center"/>
    </xf>
    <xf numFmtId="172" fontId="47" fillId="0" borderId="19" xfId="34" applyFont="1" applyBorder="1" applyAlignment="1">
      <alignment horizontal="center"/>
    </xf>
    <xf numFmtId="172" fontId="47" fillId="0" borderId="23" xfId="34" applyFont="1" applyBorder="1" applyAlignment="1">
      <alignment horizontal="center"/>
    </xf>
    <xf numFmtId="0" fontId="47" fillId="24" borderId="27" xfId="0" applyFont="1" applyFill="1" applyBorder="1" applyAlignment="1">
      <alignment horizontal="center" vertical="center"/>
    </xf>
    <xf numFmtId="0" fontId="47" fillId="24" borderId="70" xfId="0" applyFont="1" applyFill="1" applyBorder="1" applyAlignment="1">
      <alignment horizontal="center" vertical="center"/>
    </xf>
    <xf numFmtId="0" fontId="49" fillId="24" borderId="34" xfId="0" applyFont="1" applyFill="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49" fillId="0" borderId="60" xfId="0" applyFont="1" applyBorder="1" applyAlignment="1">
      <alignment horizontal="left" vertical="center"/>
    </xf>
    <xf numFmtId="0" fontId="49" fillId="0" borderId="59" xfId="0" applyFont="1" applyBorder="1" applyAlignment="1">
      <alignment horizontal="left" vertical="center"/>
    </xf>
    <xf numFmtId="0" fontId="49" fillId="0" borderId="58"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8" fillId="0" borderId="80" xfId="254" applyFont="1" applyBorder="1" applyAlignment="1" applyProtection="1">
      <alignment horizontal="center"/>
    </xf>
    <xf numFmtId="0" fontId="48" fillId="0" borderId="51" xfId="254" applyFont="1" applyBorder="1" applyAlignment="1" applyProtection="1">
      <alignment horizontal="center"/>
    </xf>
    <xf numFmtId="0" fontId="49" fillId="0" borderId="78" xfId="0" applyFont="1" applyBorder="1" applyAlignment="1">
      <alignment horizontal="center"/>
    </xf>
    <xf numFmtId="0" fontId="49" fillId="0" borderId="59" xfId="0" applyFont="1" applyBorder="1" applyAlignment="1">
      <alignment horizontal="center"/>
    </xf>
    <xf numFmtId="0" fontId="49" fillId="0" borderId="79" xfId="0" applyFont="1" applyBorder="1" applyAlignment="1">
      <alignment horizontal="center"/>
    </xf>
    <xf numFmtId="0" fontId="47" fillId="0" borderId="25" xfId="0" applyFont="1" applyBorder="1" applyAlignment="1">
      <alignment horizontal="center" vertical="center"/>
    </xf>
    <xf numFmtId="0" fontId="49" fillId="24" borderId="34"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6" xfId="253" applyFont="1" applyBorder="1" applyAlignment="1">
      <alignment horizontal="center" vertical="center"/>
    </xf>
    <xf numFmtId="0" fontId="47" fillId="0" borderId="50" xfId="253" applyFont="1" applyBorder="1" applyAlignment="1">
      <alignment horizontal="center" vertical="center"/>
    </xf>
    <xf numFmtId="0" fontId="47" fillId="0" borderId="78" xfId="253" applyFont="1" applyBorder="1" applyAlignment="1">
      <alignment horizontal="center" vertical="center"/>
    </xf>
    <xf numFmtId="0" fontId="47" fillId="0" borderId="59" xfId="253" applyFont="1" applyBorder="1" applyAlignment="1">
      <alignment horizontal="center" vertical="center"/>
    </xf>
    <xf numFmtId="0" fontId="47" fillId="0" borderId="58" xfId="253" applyFont="1" applyBorder="1" applyAlignment="1">
      <alignment horizontal="center" vertical="center"/>
    </xf>
    <xf numFmtId="0" fontId="47" fillId="0" borderId="68" xfId="253" applyFont="1" applyBorder="1" applyAlignment="1">
      <alignment horizontal="center" vertical="center"/>
    </xf>
    <xf numFmtId="0" fontId="47" fillId="0" borderId="56" xfId="253" applyFont="1" applyBorder="1" applyAlignment="1">
      <alignment horizontal="center" vertical="center"/>
    </xf>
    <xf numFmtId="0" fontId="47" fillId="0" borderId="72" xfId="253" applyFont="1" applyBorder="1" applyAlignment="1">
      <alignment horizontal="center" vertical="center"/>
    </xf>
    <xf numFmtId="0" fontId="47" fillId="0" borderId="66" xfId="253" applyFont="1" applyBorder="1" applyAlignment="1">
      <alignment horizontal="center" vertical="center"/>
    </xf>
    <xf numFmtId="0" fontId="47" fillId="0" borderId="55" xfId="253" applyFont="1" applyBorder="1" applyAlignment="1">
      <alignment horizontal="center" vertical="center"/>
    </xf>
    <xf numFmtId="0" fontId="47" fillId="0" borderId="74" xfId="253" applyFont="1" applyBorder="1" applyAlignment="1">
      <alignment horizontal="center" vertical="center"/>
    </xf>
    <xf numFmtId="0" fontId="47" fillId="0" borderId="68" xfId="0" applyFont="1" applyBorder="1" applyAlignment="1">
      <alignment horizontal="center" vertical="center"/>
    </xf>
    <xf numFmtId="0" fontId="47" fillId="0" borderId="56" xfId="0" applyFont="1" applyBorder="1" applyAlignment="1">
      <alignment horizontal="center" vertical="center"/>
    </xf>
    <xf numFmtId="0" fontId="47" fillId="0" borderId="72" xfId="0" applyFont="1" applyBorder="1" applyAlignment="1">
      <alignment horizontal="center" vertical="center"/>
    </xf>
    <xf numFmtId="0" fontId="49" fillId="24" borderId="16" xfId="0" applyFont="1" applyFill="1" applyBorder="1" applyAlignment="1">
      <alignment horizontal="center"/>
    </xf>
    <xf numFmtId="0" fontId="49" fillId="24" borderId="68" xfId="0" applyFont="1" applyFill="1" applyBorder="1" applyAlignment="1">
      <alignment horizontal="center"/>
    </xf>
    <xf numFmtId="0" fontId="49" fillId="24" borderId="67" xfId="0" applyFont="1" applyFill="1" applyBorder="1" applyAlignment="1">
      <alignment horizontal="center"/>
    </xf>
    <xf numFmtId="0" fontId="47" fillId="24" borderId="31" xfId="0" applyFont="1" applyFill="1" applyBorder="1" applyAlignment="1">
      <alignment horizontal="center" vertical="center"/>
    </xf>
    <xf numFmtId="0" fontId="47" fillId="0" borderId="62" xfId="0" applyFont="1" applyBorder="1"/>
    <xf numFmtId="2" fontId="47" fillId="0" borderId="62" xfId="0" applyNumberFormat="1" applyFont="1" applyBorder="1" applyAlignment="1">
      <alignment horizontal="center"/>
    </xf>
    <xf numFmtId="2" fontId="47" fillId="0" borderId="28" xfId="0" applyNumberFormat="1" applyFont="1" applyBorder="1" applyAlignment="1">
      <alignment horizontal="center"/>
    </xf>
    <xf numFmtId="0" fontId="49" fillId="24" borderId="41" xfId="0" applyFont="1" applyFill="1" applyBorder="1" applyAlignment="1">
      <alignment horizontal="right"/>
    </xf>
    <xf numFmtId="0" fontId="49" fillId="24" borderId="43" xfId="0" applyFont="1" applyFill="1" applyBorder="1" applyAlignment="1">
      <alignment horizontal="right"/>
    </xf>
    <xf numFmtId="0" fontId="49" fillId="24" borderId="44" xfId="0" applyFont="1" applyFill="1" applyBorder="1" applyAlignment="1">
      <alignment horizontal="right"/>
    </xf>
    <xf numFmtId="0" fontId="49" fillId="24" borderId="46"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57" xfId="0" applyFont="1" applyBorder="1" applyAlignment="1">
      <alignment horizontal="center"/>
    </xf>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62" xfId="34" applyNumberFormat="1" applyFont="1" applyBorder="1" applyAlignment="1">
      <alignment horizontal="center"/>
    </xf>
    <xf numFmtId="43" fontId="47"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AIU"/>
      <sheetName val="PESOS"/>
      <sheetName val="LIQUIDACION"/>
      <sheetName val="MEMORIAS"/>
      <sheetName val="7417stiA"/>
      <sheetName val="Tablas"/>
      <sheetName val="7422CW00"/>
      <sheetName val="POZOS"/>
      <sheetName val="Puntos"/>
      <sheetName val="Hoja2"/>
      <sheetName val="factores"/>
      <sheetName val="EQUIPOS"/>
      <sheetName val="CAPEX ACACIAS 90K"/>
      <sheetName val="Pag1"/>
      <sheetName val="IDATA"/>
      <sheetName val="$_Directo"/>
      <sheetName val="prog_"/>
      <sheetName val="Análisis determinístico"/>
      <sheetName val="Hoja1"/>
      <sheetName val="C21_G115"/>
      <sheetName val="original_sist"/>
      <sheetName val="1"/>
      <sheetName val="INST"/>
      <sheetName val="1. MODELO 60KB"/>
      <sheetName val="Modelo Financiero Determ. "/>
      <sheetName val="&quot;S&quot;"/>
      <sheetName val="Sal_Integ"/>
      <sheetName val="CAPEX POSOS"/>
      <sheetName val="CAPEX CASTILLA_CLUSTER"/>
      <sheetName val="CAPEX CHICHIMENE 70K_2013"/>
      <sheetName val="CAPEX CASTILLA_ESPESADORES"/>
      <sheetName val="TIPO"/>
      <sheetName val="CAPEX STAP3-4"/>
      <sheetName val="PRESUPUESTO "/>
      <sheetName val="recurso"/>
      <sheetName val="SABANA"/>
      <sheetName val="RESUMEN"/>
      <sheetName val="INFORME SEMANA 20"/>
      <sheetName val="CURVA S (2)"/>
      <sheetName val="CTRL ACTAS"/>
      <sheetName val="$_Directo1"/>
      <sheetName val="Informe Semanal"/>
      <sheetName val="PCE"/>
      <sheetName val="HORAS.DIR"/>
      <sheetName val="precios portafolio 2016"/>
      <sheetName val="CURVA &quot;S&quot;"/>
      <sheetName val="Macro"/>
      <sheetName val="Picklist"/>
      <sheetName val="FRENTE"/>
      <sheetName val="Lineas del PACC"/>
      <sheetName val="LISTAS"/>
      <sheetName val="MAT"/>
      <sheetName val="PERSONAL C-7A"/>
      <sheetName val="PROYECTOS TRÁNSITO"/>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UADRO COMPRAS"/>
      <sheetName val="F-A-05 Purchase Order"/>
      <sheetName val="F-A-06B Orden de Compra Abierta"/>
      <sheetName val="F-A-06 Orden de Compra"/>
      <sheetName val="CONSEC-COMPRAS"/>
      <sheetName val="BASICAS"/>
      <sheetName val="CUENTAS"/>
      <sheetName val="PROVEEDORES"/>
      <sheetName val="Sheet1"/>
      <sheetName val="TOC"/>
      <sheetName val="Personal Ejec"/>
      <sheetName val="Personal Plan"/>
      <sheetName val="PRESUPUESTO"/>
      <sheetName val="DataSetUp"/>
      <sheetName val="PERSON"/>
      <sheetName val="T_S"/>
      <sheetName val="Administración"/>
      <sheetName val="LISTA"/>
      <sheetName val="MOB-025-10"/>
      <sheetName val="Hoja1 (2)"/>
      <sheetName val="Hoja3 (2)"/>
      <sheetName val="Titles"/>
      <sheetName val="TARIFAS"/>
      <sheetName val="Hoja3"/>
      <sheetName val="UNIT"/>
      <sheetName val="PU"/>
      <sheetName val="Tabla5"/>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Item"/>
      <sheetName val="STRSUMM0"/>
      <sheetName val="AIU"/>
      <sheetName val="CURVA S"/>
      <sheetName val="mto.electr."/>
      <sheetName val="Tabla5"/>
      <sheetName val="Com-MEC"/>
      <sheetName val="Curva &quot;S&quot; General"/>
      <sheetName val="steel"/>
      <sheetName val="1. MODELO 60KB"/>
      <sheetName val="civ_roma"/>
      <sheetName val="Tablas"/>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INST"/>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ow r="83">
          <cell r="O83" t="str">
            <v>Pendiente</v>
          </cell>
        </row>
      </sheetData>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ow r="83">
          <cell r="O83" t="str">
            <v>Pendiente</v>
          </cell>
        </row>
      </sheetData>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83">
          <cell r="O83" t="str">
            <v>Pendiente</v>
          </cell>
        </row>
      </sheetData>
      <sheetData sheetId="349">
        <row r="83">
          <cell r="O83" t="str">
            <v>Pendiente</v>
          </cell>
        </row>
      </sheetData>
      <sheetData sheetId="350">
        <row r="83">
          <cell r="O83" t="str">
            <v>Pendiente</v>
          </cell>
        </row>
      </sheetData>
      <sheetData sheetId="351"/>
      <sheetData sheetId="352"/>
      <sheetData sheetId="353"/>
      <sheetData sheetId="354"/>
      <sheetData sheetId="355"/>
      <sheetData sheetId="356"/>
      <sheetData sheetId="357"/>
      <sheetData sheetId="358">
        <row r="83">
          <cell r="O83" t="str">
            <v>Pendiente</v>
          </cell>
        </row>
      </sheetData>
      <sheetData sheetId="359" refreshError="1"/>
      <sheetData sheetId="360">
        <row r="83">
          <cell r="O83" t="str">
            <v>Pendiente</v>
          </cell>
        </row>
      </sheetData>
      <sheetData sheetId="361" refreshError="1"/>
      <sheetData sheetId="362" refreshError="1"/>
      <sheetData sheetId="363"/>
      <sheetData sheetId="364">
        <row r="83">
          <cell r="O83" t="str">
            <v>Pendiente</v>
          </cell>
        </row>
      </sheetData>
      <sheetData sheetId="365"/>
      <sheetData sheetId="366"/>
      <sheetData sheetId="367"/>
      <sheetData sheetId="368"/>
      <sheetData sheetId="369"/>
      <sheetData sheetId="370"/>
      <sheetData sheetId="371">
        <row r="83">
          <cell r="O83" t="str">
            <v>Pendiente</v>
          </cell>
        </row>
      </sheetData>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refreshError="1"/>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refreshError="1"/>
      <sheetData sheetId="455" refreshError="1"/>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EMPRESA"/>
      <sheetName val="7422CW00"/>
      <sheetName val="Item"/>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ETAPA 50 SMMLV"/>
      <sheetName val="STRSUMM0"/>
      <sheetName val="EMPRESA"/>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Wind Loads"/>
      <sheetName val="Tablas"/>
      <sheetName val="Fab. 15"/>
      <sheetName val="Comparativa"/>
      <sheetName val="resoc"/>
      <sheetName val="Datos-No imprimir"/>
      <sheetName val="DATOS"/>
      <sheetName val="Reaj. (CHAL.)"/>
      <sheetName val="Flota"/>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M_O_"/>
      <sheetName val="BHA"/>
      <sheetName val="PDM RUN"/>
      <sheetName val="BDD Operadores"/>
      <sheetName val="Hoja6"/>
      <sheetName val="Suministros"/>
      <sheetName val="Recursos HH"/>
      <sheetName val="Recursos HE"/>
      <sheetName val="Transporte"/>
      <sheetName val="SC"/>
      <sheetName val="API93"/>
      <sheetName val="Proforma Guia"/>
      <sheetName val="RES GASOL"/>
      <sheetName val="POZOS"/>
      <sheetName val="SABANA"/>
      <sheetName val="RESUMEN"/>
      <sheetName val="EQUIPOS CIVILES"/>
      <sheetName val="MI"/>
      <sheetName val="Data Tables"/>
      <sheetName val="Company"/>
      <sheetName val="Pilares e iniciativas"/>
      <sheetName val="Datos_P"/>
      <sheetName val="cuentas"/>
      <sheetName val="Civil"/>
      <sheetName val="A_A310"/>
      <sheetName val="A_G105"/>
      <sheetName val="A_G200"/>
      <sheetName val="PS P-514"/>
      <sheetName val="E21"/>
      <sheetName val="main"/>
      <sheetName val="Tabla"/>
      <sheetName val="59y22%"/>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WRut"/>
      <sheetName val="Form5 _Pág_ 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refreshError="1"/>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2"/>
      <sheetName val="INDICADORES"/>
      <sheetName val="Hoja3"/>
      <sheetName val="INV"/>
      <sheetName val="AASHTO"/>
      <sheetName val="TES"/>
      <sheetName val="CONSTRUCCION"/>
      <sheetName val="DATOS"/>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DATOS"/>
      <sheetName val="INST"/>
      <sheetName val="aactividad"/>
      <sheetName val="ETAPA 50 SMMLV"/>
      <sheetName val="EST0798.XLS"/>
      <sheetName val="#¡REF"/>
      <sheetName val="[EST0798.XLS]__cceficiente_sh_2"/>
      <sheetName val="Análisis_determinístico"/>
      <sheetName val="Modelo_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
      <sheetName val="Cuadrillas"/>
      <sheetName val="Jornal"/>
      <sheetName val="INST"/>
      <sheetName val="LIQUIDACIONESPERSONAL"/>
      <sheetName val="DATOS_CONTRATO"/>
      <sheetName val="URCDIT"/>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ow r="6">
          <cell r="E6" t="str">
            <v>ECOPETROL G.C.O.</v>
          </cell>
        </row>
      </sheetData>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1"/>
      <sheetName val="[EST0798.XLS]__cceficiente_s_10"/>
      <sheetName val="[EST0798.XLS]__cceficiente_s_12"/>
      <sheetName val="[EST0798.XLS]__cceficiente_s_13"/>
      <sheetName val="[EST0798.XLS]__cceficiente_s_14"/>
      <sheetName val="[EST0798.XLS]__cceficiente_s_15"/>
      <sheetName val="Análisis_determinístico"/>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EGUIM Y REPROG MES 1 (2)"/>
      <sheetName val="_a  aaInformación GRUPO 4_A MIn"/>
      <sheetName val="HISTORICOS FUEL OIL EXP"/>
      <sheetName val="PR 1"/>
      <sheetName val="\Nuevos APU Córdoba\a  aaInform"/>
      <sheetName val="\E\Nuevos APU Córdoba\a  aaInfo"/>
      <sheetName val="\Users\JoseGabriel\Documents\Mi"/>
      <sheetName val="LISTADO "/>
      <sheetName val="M.O."/>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EQUIPOS"/>
      <sheetName val="MANO DE OBRA"/>
      <sheetName val="TRANSPORTE"/>
      <sheetName val="Hoja2"/>
      <sheetName val="_aCCIDENTES_DE_1995___1996_xl_9"/>
      <sheetName val="_aCCIDENTES_DE_1995___1996_xl_2"/>
      <sheetName val="_aCCIDENTES_DE_1995___1996_xl_4"/>
      <sheetName val="_aCCIDENTES_DE_1995___1996_xl_3"/>
      <sheetName val="_aCCIDENTES_DE_1995___1996_xl_5"/>
      <sheetName val="_aCCIDENTES_DE_1995___1996_xl_6"/>
      <sheetName val="_aCCIDENTES_DE_1995___1996_xl_8"/>
      <sheetName val="_aCCIDENTES_DE_1995___1996_xl_7"/>
      <sheetName val="_aCCIDENTES_DE_1995___1996_x_10"/>
      <sheetName val="_aCCIDENTES_DE_1995___1996_x_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ccefici"/>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d.docs.live.net/a  aaInformac"/>
      <sheetName val="G.G"/>
      <sheetName val="AC2-AG96"/>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EMPRESA"/>
      <sheetName val="Tabla CONPES 3714"/>
      <sheetName val="PLAN DE INVERSION ANTICIPO"/>
      <sheetName val="inv mensual"/>
      <sheetName val="borrador flujo inv"/>
      <sheetName val="social-ambiental"/>
      <sheetName val="AU"/>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actividad"/>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MATERIAL"/>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ESTADO_VÍA-CRIT_TECNICO"/>
      <sheetName val="\Users\LENOVO\Downloads\a  aaIn"/>
      <sheetName val="CRONOGRAMA INICIAL"/>
      <sheetName val="informe sem no.1"/>
      <sheetName val="informe sem no.2"/>
      <sheetName val="informe sem no.3"/>
      <sheetName val="informe sem no.4"/>
      <sheetName val="REPROGRAMACION 2"/>
      <sheetName val="lista-precio-mat-equipos"/>
      <sheetName val="rendimiento"/>
      <sheetName val="_aCCIDENTES_DE_1995___1996_x_22"/>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Documents and Settings\Pe"/>
      <sheetName val="\C\E\Documents and Setting"/>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ANO_DE_OBRA"/>
      <sheetName val="//cceficiente_sharepoint_com/a_"/>
      <sheetName val="//d_docs_live_net/a__aaInformac"/>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aCCIDENTES_DE_1995_-_1996_xls21"/>
      <sheetName val="ACTA_DE_MODIFICACION__(2)10"/>
      <sheetName val="\a__aaInformación_GRUPO_4\A_M10"/>
      <sheetName val="SUB_APU10"/>
      <sheetName val="Datos_Básicos10"/>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46"/>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ar_Dise"/>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aCCIDENTES%2520DE%25201995%2520"/>
      <sheetName val="Dólar"/>
      <sheetName val="BASE"/>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modf "/>
      <sheetName val="1,2 MC"/>
      <sheetName val="3,1 MC"/>
      <sheetName val="3,2 MC"/>
      <sheetName val="4,2 MC"/>
      <sheetName val="DIRECTAS AMO I"/>
      <sheetName val="DIRECTAS AMO II"/>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APU"/>
      <sheetName val="Program"/>
      <sheetName val="ARBOL DE PROBLEMAS final"/>
      <sheetName val="IDENTIFICACION DEL PROBLEMA fin"/>
      <sheetName val="OBJETIVOS FINALES"/>
      <sheetName val="ESTRUCTURA DE PROYECTO"/>
      <sheetName val="OBJETIVOS ESPECIFICOS final"/>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refreshError="1"/>
      <sheetData sheetId="281" refreshError="1"/>
      <sheetData sheetId="282"/>
      <sheetData sheetId="283" refreshError="1"/>
      <sheetData sheetId="284"/>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efreshError="1"/>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efreshError="1"/>
      <sheetData sheetId="890"/>
      <sheetData sheetId="891"/>
      <sheetData sheetId="892"/>
      <sheetData sheetId="893"/>
      <sheetData sheetId="894"/>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efreshError="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refreshError="1"/>
      <sheetData sheetId="1493"/>
      <sheetData sheetId="1494" refreshError="1"/>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refreshError="1"/>
      <sheetData sheetId="1883" refreshError="1"/>
      <sheetData sheetId="1884" refreshError="1"/>
      <sheetData sheetId="1885"/>
      <sheetData sheetId="1886"/>
      <sheetData sheetId="1887"/>
      <sheetData sheetId="1888"/>
      <sheetData sheetId="1889"/>
      <sheetData sheetId="1890"/>
      <sheetData sheetId="1891"/>
      <sheetData sheetId="1892"/>
      <sheetData sheetId="1893"/>
      <sheetData sheetId="1894"/>
      <sheetData sheetId="1895"/>
      <sheetData sheetId="1896" refreshError="1"/>
      <sheetData sheetId="1897" refreshError="1"/>
      <sheetData sheetId="1898" refreshError="1"/>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refreshError="1"/>
      <sheetData sheetId="2444" refreshError="1"/>
      <sheetData sheetId="2445"/>
      <sheetData sheetId="2446"/>
      <sheetData sheetId="2447"/>
      <sheetData sheetId="2448"/>
      <sheetData sheetId="2449"/>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 val="ESTADO RED"/>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sheetData sheetId="26">
        <row r="1">
          <cell r="A1" t="str">
            <v>ECOPETROL GERENCIA LLANOS</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MC SF GAVIONES"/>
      <sheetName val="Tabla"/>
      <sheetName val="Modelo"/>
      <sheetName val="TARIFAS"/>
      <sheetName val="civ_roma"/>
      <sheetName val="ANEXO 7"/>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Res-Accide-10"/>
      <sheetName val="BASES"/>
      <sheetName val="CDItem"/>
      <sheetName val="ITEMS"/>
      <sheetName val="Cronograma"/>
      <sheetName val="AC2-AG96"/>
      <sheetName val="ESTADO RED"/>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Res-Accide-10"/>
      <sheetName val="AIU"/>
      <sheetName val="Info Ejec"/>
      <sheetName val="EQUIPO"/>
      <sheetName val="MATERIAL"/>
      <sheetName val="Datos"/>
      <sheetName val="Cuadro"/>
      <sheetName val="Mobra"/>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ow r="35">
          <cell r="E35">
            <v>3536000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fo-Portaf"/>
      <sheetName val="Equipo"/>
      <sheetName val="201.15"/>
      <sheetName val="201.21"/>
      <sheetName val="201.7"/>
      <sheetName val="201.8"/>
      <sheetName val="330.1P (7801)"/>
      <sheetName val="632.1P "/>
      <sheetName val="632.4P"/>
      <sheetName val="Materiales"/>
      <sheetName val="Otros"/>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CONTRATO"/>
      <sheetName val="Análisis de precios"/>
      <sheetName val="Itemes Renovación"/>
      <sheetName val="BASICOS"/>
      <sheetName val="Info-Portaf"/>
      <sheetName val="EMPRESA"/>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GRAFICA-SEMANAL"/>
      <sheetName val="TABLA EQUIPOS"/>
      <sheetName val="TABLA MATERIALES"/>
      <sheetName val="TABLA SALARIOS"/>
      <sheetName val="RES GASOL"/>
      <sheetName val="POZOS"/>
      <sheetName val="BRUTA-INY"/>
      <sheetName val="Programa"/>
      <sheetName val="BHA#1"/>
      <sheetName val="Soporte Valores "/>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 val="Listado"/>
      <sheetName val="PDM_RUN"/>
      <sheetName val="TABLA_EQUIPOS"/>
      <sheetName val="TABLA_MATERIALES"/>
      <sheetName val="TABLA_SALARIOS"/>
      <sheetName val="RES_GASOL"/>
      <sheetName val="Soporte_Valores_"/>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 val="días habiles 2015"/>
      <sheetName val="7422CW00"/>
      <sheetName val="medelo_(2)"/>
      <sheetName val="EMPRESA"/>
    </sheetNames>
    <sheetDataSet>
      <sheetData sheetId="0" refreshError="1">
        <row r="37">
          <cell r="D37">
            <v>60</v>
          </cell>
        </row>
        <row r="46">
          <cell r="D46">
            <v>1500</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TRAMO 03"/>
      <sheetName val="SECTORIZACIÓN"/>
      <sheetName val="C21_A310"/>
      <sheetName val="C21_G115"/>
      <sheetName val="C21_G220"/>
      <sheetName val="cantidades sf-42"/>
      <sheetName val="cantidades sf-30"/>
      <sheetName val="resumen sf-42"/>
      <sheetName val="resumen sf-30"/>
      <sheetName val="FACTURACION"/>
      <sheetName val="MEMORIAS"/>
      <sheetName val="CONTROL"/>
      <sheetName val="DATOS"/>
      <sheetName val="INFORME FINAL"/>
      <sheetName val="RESUMEN"/>
      <sheetName val="EJECUCIÓN DE OBRA"/>
      <sheetName val="MATERIALES Y SUMINISTROS"/>
      <sheetName val="MAQUINARIA Y EQUIPOS"/>
      <sheetName val="Prog. y Ejec.HH"/>
      <sheetName val="#REF"/>
      <sheetName val="LEAD E"/>
      <sheetName val="2121"/>
      <sheetName val="Cost per job"/>
      <sheetName val="\Users\edissonalfredocastropala"/>
      <sheetName val="\Users\nani\Library\Caches\Temp"/>
      <sheetName val="medelo"/>
      <sheetName val="\Users\juanpablobonillamanrique"/>
      <sheetName val="\CASO 2\Factura13"/>
      <sheetName val="CUADRILLAS"/>
      <sheetName val="Lists"/>
      <sheetName val="\Factura13"/>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1"/>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Insum"/>
      <sheetName val="IPM"/>
      <sheetName val="IDO_(2)"/>
      <sheetName val="PENDIENTES_X_COBRAR"/>
      <sheetName val="AVP_(2)"/>
      <sheetName val="CUADRO_DE_CANTIDADES"/>
      <sheetName val="AJUSTE_CANTIDADES"/>
      <sheetName val="HOMOLOGACION_DE_CANTIDADES"/>
      <sheetName val="espec"/>
      <sheetName val="otros"/>
      <sheetName val="PRESUPUESTO"/>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 val="Hoja 1 "/>
      <sheetName val="Tabla"/>
      <sheetName val="cantidades pH3"/>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XXJ617"/>
      <sheetName val="GPI 526"/>
      <sheetName val="SKJ452"/>
      <sheetName val="ITA878"/>
      <sheetName val="AEA-944"/>
      <sheetName val="DUB-823"/>
      <sheetName val="SNG_855"/>
      <sheetName val="VEA 374"/>
      <sheetName val="HFB024"/>
      <sheetName val="PAJ825"/>
      <sheetName val="210.2.2"/>
      <sheetName val="A. P. U."/>
      <sheetName val="cantidades_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7422CW00"/>
      <sheetName val="Insumos"/>
      <sheetName val="5094-2003"/>
      <sheetName val="Avances"/>
      <sheetName val="IMPROVEMENTS TO SITE"/>
      <sheetName val="ESPEC"/>
      <sheetName val="DATOS"/>
      <sheetName val="Constantes"/>
      <sheetName val="Equipo"/>
      <sheetName val="materiales"/>
      <sheetName val="otros"/>
      <sheetName val="Proyectos incremental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 val="Valor_Oferta"/>
      <sheetName val="Tabla_de_amortización"/>
      <sheetName val="Mark-Up_"/>
      <sheetName val="IMPROVEMENTS_TO_SIT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PRESUPUESTO"/>
      <sheetName val="Prog__y_Control_ECOBRAS_V1"/>
      <sheetName val="Hoja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CONT_ADI"/>
      <sheetName val="LISTADO"/>
      <sheetName val="SECTORIZACIÓN"/>
      <sheetName val="LISTA DE PRECIOS"/>
      <sheetName val="Hoja2"/>
      <sheetName val="Jul-Ago"/>
      <sheetName val="May-Jun"/>
      <sheetName val="Sep-Oct"/>
      <sheetName val="ejecutado%"/>
      <sheetName val="steel"/>
    </sheetNames>
    <sheetDataSet>
      <sheetData sheetId="0">
        <row r="11">
          <cell r="D11" t="str">
            <v>m3</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1"/>
      <sheetName val="[Acta No 4.xlsx]__cceficient_10"/>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1"/>
      <sheetName val="_Cronograma_descansos____Tra_10"/>
      <sheetName val="_Cronograma_descansos____Tra_12"/>
      <sheetName val="_Cronograma_descansos____Tra_13"/>
      <sheetName val="_Cronograma_descansos____Tra_14"/>
      <sheetName val="_Cronograma_descansos____Tra_15"/>
      <sheetName val="Cronograma%20descansos%20%20-%2"/>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NARIÑO"/>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6">
          <cell r="E6">
            <v>538</v>
          </cell>
        </row>
      </sheetData>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ITEMS"/>
      <sheetName val="APU"/>
      <sheetName val="AIU"/>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1"/>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 val="DATA"/>
      <sheetName val="STRSUMM0"/>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2">
          <cell r="BZ2" t="str">
            <v xml:space="preserve">          ACERIA   M.C.C.</v>
          </cell>
        </row>
      </sheetData>
      <sheetData sheetId="153">
        <row r="2">
          <cell r="BZ2" t="str">
            <v xml:space="preserve">          ACERIA   M.C.C.</v>
          </cell>
        </row>
      </sheetData>
      <sheetData sheetId="154">
        <row r="2">
          <cell r="BZ2" t="str">
            <v xml:space="preserve">          ACERIA   M.C.C.</v>
          </cell>
        </row>
      </sheetData>
      <sheetData sheetId="155" refreshError="1"/>
      <sheetData sheetId="156" refreshError="1"/>
      <sheetData sheetId="157" refreshError="1"/>
      <sheetData sheetId="158">
        <row r="2">
          <cell r="BZ2" t="str">
            <v xml:space="preserve">          ACERIA   M.C.C.</v>
          </cell>
        </row>
      </sheetData>
      <sheetData sheetId="159" refreshError="1"/>
      <sheetData sheetId="160" refreshError="1"/>
      <sheetData sheetId="161" refreshError="1"/>
      <sheetData sheetId="162" refreshError="1"/>
      <sheetData sheetId="163" refreshError="1"/>
      <sheetData sheetId="164" refreshError="1"/>
      <sheetData sheetId="165">
        <row r="2">
          <cell r="BZ2" t="str">
            <v xml:space="preserve">          ACERIA   M.C.C.</v>
          </cell>
        </row>
      </sheetData>
      <sheetData sheetId="166" refreshError="1"/>
      <sheetData sheetId="167"/>
      <sheetData sheetId="168"/>
      <sheetData sheetId="169">
        <row r="2">
          <cell r="BZ2" t="str">
            <v xml:space="preserve">          ACERIA   M.C.C.</v>
          </cell>
        </row>
      </sheetData>
      <sheetData sheetId="170"/>
      <sheetData sheetId="171">
        <row r="2">
          <cell r="BZ2" t="str">
            <v xml:space="preserve">          ACERIA   M.C.C.</v>
          </cell>
        </row>
      </sheetData>
      <sheetData sheetId="172">
        <row r="2">
          <cell r="BZ2" t="str">
            <v xml:space="preserve">          ACERIA   M.C.C.</v>
          </cell>
        </row>
      </sheetData>
      <sheetData sheetId="173">
        <row r="2">
          <cell r="BZ2" t="str">
            <v xml:space="preserve">          ACERIA   M.C.C.</v>
          </cell>
        </row>
      </sheetData>
      <sheetData sheetId="174"/>
      <sheetData sheetId="175">
        <row r="2">
          <cell r="BZ2" t="str">
            <v xml:space="preserve">          ACERIA   M.C.C.</v>
          </cell>
        </row>
      </sheetData>
      <sheetData sheetId="176">
        <row r="2">
          <cell r="BZ2" t="str">
            <v xml:space="preserve">          ACERIA   M.C.C.</v>
          </cell>
        </row>
      </sheetData>
      <sheetData sheetId="177"/>
      <sheetData sheetId="178">
        <row r="2">
          <cell r="BZ2" t="str">
            <v xml:space="preserve">          ACERIA   M.C.C.</v>
          </cell>
        </row>
      </sheetData>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PxQ_Valores"/>
      <sheetName val="PxQ_Cantidades"/>
    </sheetNames>
    <sheetDataSet>
      <sheetData sheetId="0"/>
      <sheetData sheetId="1"/>
      <sheetData sheetId="2"/>
      <sheetData sheetId="3"/>
      <sheetData sheetId="4" refreshError="1"/>
      <sheetData sheetId="5" refreshError="1"/>
      <sheetData sheetId="6" refreshError="1"/>
      <sheetData sheetId="7"/>
      <sheetData sheetId="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Hoja3"/>
      <sheetName val="RECURSOS"/>
      <sheetName val="Bases_2A"/>
      <sheetName val="Petroq_"/>
      <sheetName val="Serv_Ind_"/>
      <sheetName val="Manto,_Otros"/>
      <sheetName val="Hoja1"/>
      <sheetName val="Dat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ow r="20">
          <cell r="C20">
            <v>2265.5</v>
          </cell>
        </row>
      </sheetData>
      <sheetData sheetId="11"/>
      <sheetData sheetId="12"/>
      <sheetData sheetId="13"/>
      <sheetData sheetId="14" refreshError="1"/>
      <sheetData sheetId="1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sup Av 1o de mayo con 73a "/>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Unitarios"/>
      <sheetName val="CANT OBRA"/>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275"/>
  <sheetViews>
    <sheetView showGridLines="0" tabSelected="1" view="pageBreakPreview" zoomScale="47" zoomScaleNormal="100" zoomScaleSheetLayoutView="70" zoomScalePageLayoutView="55" workbookViewId="0">
      <selection activeCell="D2" sqref="D2"/>
    </sheetView>
  </sheetViews>
  <sheetFormatPr baseColWidth="10" defaultColWidth="11.453125" defaultRowHeight="13.5"/>
  <cols>
    <col min="1" max="2" width="3.453125" style="123" customWidth="1"/>
    <col min="3" max="3" width="5.1796875" style="123" customWidth="1"/>
    <col min="4" max="4" width="15.453125" style="172" customWidth="1"/>
    <col min="5" max="5" width="16.1796875" style="172" customWidth="1"/>
    <col min="6" max="6" width="17.453125" style="123" customWidth="1"/>
    <col min="7" max="7" width="73.453125" style="194" customWidth="1"/>
    <col min="8" max="8" width="8.54296875" style="123" customWidth="1"/>
    <col min="9" max="9" width="18.54296875" style="123" customWidth="1"/>
    <col min="10" max="10" width="20.1796875" style="208" customWidth="1"/>
    <col min="11" max="11" width="22.7265625" style="208" customWidth="1"/>
    <col min="12" max="12" width="3.453125" style="123" customWidth="1"/>
    <col min="13" max="13" width="2.54296875" style="123" customWidth="1"/>
    <col min="14" max="16384" width="11.453125" style="123"/>
  </cols>
  <sheetData>
    <row r="1" spans="1:13" ht="15">
      <c r="A1" s="120"/>
      <c r="B1" s="121"/>
      <c r="C1" s="252" t="s">
        <v>0</v>
      </c>
      <c r="D1" s="253"/>
      <c r="E1" s="253"/>
      <c r="F1" s="253"/>
      <c r="G1" s="175"/>
      <c r="H1" s="173"/>
      <c r="I1" s="173"/>
      <c r="J1" s="195"/>
      <c r="K1" s="195"/>
      <c r="L1" s="122"/>
      <c r="M1" s="120"/>
    </row>
    <row r="2" spans="1:13" ht="15.75" customHeight="1">
      <c r="A2" s="120"/>
      <c r="B2" s="121"/>
      <c r="C2" s="108"/>
      <c r="D2" s="222"/>
      <c r="E2" s="108"/>
      <c r="F2" s="109"/>
      <c r="G2" s="175"/>
      <c r="H2" s="242"/>
      <c r="I2" s="242"/>
      <c r="J2" s="243"/>
      <c r="K2" s="243"/>
      <c r="L2" s="122"/>
      <c r="M2" s="120"/>
    </row>
    <row r="3" spans="1:13" ht="15.75" customHeight="1">
      <c r="A3" s="120"/>
      <c r="B3" s="121"/>
      <c r="C3" s="239"/>
      <c r="D3" s="260" t="s">
        <v>502</v>
      </c>
      <c r="E3" s="260"/>
      <c r="F3" s="260"/>
      <c r="G3" s="260"/>
      <c r="H3" s="260"/>
      <c r="I3" s="260"/>
      <c r="J3" s="260"/>
      <c r="K3" s="260"/>
      <c r="L3" s="122"/>
      <c r="M3" s="120"/>
    </row>
    <row r="4" spans="1:13" ht="15.75" customHeight="1" thickBot="1">
      <c r="A4" s="120"/>
      <c r="B4" s="121"/>
      <c r="C4" s="239"/>
      <c r="D4" s="240"/>
      <c r="E4" s="239"/>
      <c r="F4" s="241"/>
      <c r="G4" s="175"/>
      <c r="H4" s="242"/>
      <c r="I4" s="242"/>
      <c r="J4" s="243"/>
      <c r="K4" s="243"/>
      <c r="L4" s="122"/>
      <c r="M4" s="120"/>
    </row>
    <row r="5" spans="1:13" ht="30" customHeight="1">
      <c r="A5" s="120"/>
      <c r="B5" s="121"/>
      <c r="C5" s="267" t="s">
        <v>1</v>
      </c>
      <c r="D5" s="261" t="s">
        <v>2</v>
      </c>
      <c r="E5" s="269" t="s">
        <v>3</v>
      </c>
      <c r="F5" s="269"/>
      <c r="G5" s="267" t="s">
        <v>4</v>
      </c>
      <c r="H5" s="261" t="s">
        <v>5</v>
      </c>
      <c r="I5" s="261" t="s">
        <v>6</v>
      </c>
      <c r="J5" s="263" t="s">
        <v>7</v>
      </c>
      <c r="K5" s="265" t="s">
        <v>8</v>
      </c>
      <c r="L5" s="122"/>
      <c r="M5" s="120"/>
    </row>
    <row r="6" spans="1:13" ht="30" customHeight="1" thickBot="1">
      <c r="A6" s="120"/>
      <c r="B6" s="121"/>
      <c r="C6" s="268"/>
      <c r="D6" s="262"/>
      <c r="E6" s="124" t="s">
        <v>9</v>
      </c>
      <c r="F6" s="124" t="s">
        <v>10</v>
      </c>
      <c r="G6" s="268"/>
      <c r="H6" s="262"/>
      <c r="I6" s="262"/>
      <c r="J6" s="264"/>
      <c r="K6" s="266"/>
      <c r="L6" s="122"/>
      <c r="M6" s="120"/>
    </row>
    <row r="7" spans="1:13" ht="30" customHeight="1" thickBot="1">
      <c r="A7" s="120"/>
      <c r="B7" s="121"/>
      <c r="C7" s="228"/>
      <c r="D7" s="229" t="s">
        <v>486</v>
      </c>
      <c r="E7" s="229"/>
      <c r="F7" s="229"/>
      <c r="G7" s="230" t="s">
        <v>487</v>
      </c>
      <c r="H7" s="231"/>
      <c r="I7" s="232"/>
      <c r="J7" s="233"/>
      <c r="K7" s="221">
        <f>K15</f>
        <v>906030012</v>
      </c>
      <c r="L7" s="122"/>
      <c r="M7" s="120"/>
    </row>
    <row r="8" spans="1:13" ht="30" customHeight="1" thickBot="1">
      <c r="A8" s="120"/>
      <c r="B8" s="121"/>
      <c r="C8" s="125"/>
      <c r="D8" s="223" t="s">
        <v>83</v>
      </c>
      <c r="E8" s="126"/>
      <c r="F8" s="126"/>
      <c r="G8" s="176" t="s">
        <v>84</v>
      </c>
      <c r="H8" s="126"/>
      <c r="I8" s="126"/>
      <c r="J8" s="196"/>
      <c r="K8" s="197"/>
      <c r="L8" s="122"/>
      <c r="M8" s="120"/>
    </row>
    <row r="9" spans="1:13" ht="30" customHeight="1">
      <c r="A9" s="120"/>
      <c r="B9" s="121"/>
      <c r="C9" s="127"/>
      <c r="D9" s="128" t="s">
        <v>85</v>
      </c>
      <c r="E9" s="128"/>
      <c r="F9" s="128"/>
      <c r="G9" s="177" t="s">
        <v>86</v>
      </c>
      <c r="H9" s="128" t="s">
        <v>87</v>
      </c>
      <c r="I9" s="129">
        <v>8788.32</v>
      </c>
      <c r="J9" s="198">
        <v>3947</v>
      </c>
      <c r="K9" s="199">
        <f>ROUND(I9*J9,0)</f>
        <v>34687499</v>
      </c>
      <c r="L9" s="122"/>
      <c r="M9" s="120"/>
    </row>
    <row r="10" spans="1:13" ht="30" customHeight="1">
      <c r="A10" s="120"/>
      <c r="B10" s="121"/>
      <c r="C10" s="127"/>
      <c r="D10" s="128" t="s">
        <v>88</v>
      </c>
      <c r="E10" s="128"/>
      <c r="F10" s="128"/>
      <c r="G10" s="177" t="s">
        <v>89</v>
      </c>
      <c r="H10" s="128" t="s">
        <v>90</v>
      </c>
      <c r="I10" s="129">
        <v>419.02</v>
      </c>
      <c r="J10" s="198">
        <v>22293</v>
      </c>
      <c r="K10" s="199">
        <f t="shared" ref="K10:K14" si="0">ROUND(I10*J10,0)</f>
        <v>9341213</v>
      </c>
      <c r="L10" s="122"/>
      <c r="M10" s="120"/>
    </row>
    <row r="11" spans="1:13" ht="30" customHeight="1">
      <c r="A11" s="120"/>
      <c r="B11" s="121"/>
      <c r="C11" s="127"/>
      <c r="D11" s="128" t="s">
        <v>91</v>
      </c>
      <c r="E11" s="128"/>
      <c r="F11" s="128"/>
      <c r="G11" s="177" t="s">
        <v>92</v>
      </c>
      <c r="H11" s="128" t="s">
        <v>93</v>
      </c>
      <c r="I11" s="129">
        <v>1</v>
      </c>
      <c r="J11" s="198">
        <v>316800</v>
      </c>
      <c r="K11" s="199">
        <f t="shared" si="0"/>
        <v>316800</v>
      </c>
      <c r="L11" s="122"/>
      <c r="M11" s="120"/>
    </row>
    <row r="12" spans="1:13" ht="30" customHeight="1">
      <c r="A12" s="120"/>
      <c r="B12" s="121"/>
      <c r="C12" s="127"/>
      <c r="D12" s="128" t="s">
        <v>94</v>
      </c>
      <c r="E12" s="128"/>
      <c r="F12" s="128"/>
      <c r="G12" s="177" t="s">
        <v>95</v>
      </c>
      <c r="H12" s="128" t="s">
        <v>87</v>
      </c>
      <c r="I12" s="129">
        <v>60</v>
      </c>
      <c r="J12" s="198">
        <v>98021</v>
      </c>
      <c r="K12" s="199">
        <f t="shared" si="0"/>
        <v>5881260</v>
      </c>
      <c r="L12" s="122"/>
      <c r="M12" s="120"/>
    </row>
    <row r="13" spans="1:13" ht="30" customHeight="1">
      <c r="A13" s="120"/>
      <c r="B13" s="121"/>
      <c r="C13" s="127"/>
      <c r="D13" s="128" t="s">
        <v>96</v>
      </c>
      <c r="E13" s="128"/>
      <c r="F13" s="128"/>
      <c r="G13" s="177" t="s">
        <v>97</v>
      </c>
      <c r="H13" s="128" t="s">
        <v>93</v>
      </c>
      <c r="I13" s="129">
        <v>1</v>
      </c>
      <c r="J13" s="198">
        <v>6230746</v>
      </c>
      <c r="K13" s="199">
        <f t="shared" si="0"/>
        <v>6230746</v>
      </c>
      <c r="L13" s="122"/>
      <c r="M13" s="120"/>
    </row>
    <row r="14" spans="1:13" ht="60" customHeight="1">
      <c r="A14" s="120"/>
      <c r="B14" s="121"/>
      <c r="C14" s="127"/>
      <c r="D14" s="128" t="s">
        <v>98</v>
      </c>
      <c r="E14" s="128"/>
      <c r="F14" s="128"/>
      <c r="G14" s="177" t="s">
        <v>100</v>
      </c>
      <c r="H14" s="128" t="s">
        <v>99</v>
      </c>
      <c r="I14" s="129">
        <v>6151.82</v>
      </c>
      <c r="J14" s="198">
        <v>138101</v>
      </c>
      <c r="K14" s="199">
        <f t="shared" si="0"/>
        <v>849572494</v>
      </c>
      <c r="L14" s="122"/>
      <c r="M14" s="120"/>
    </row>
    <row r="15" spans="1:13" ht="30" customHeight="1" thickBot="1">
      <c r="A15" s="120"/>
      <c r="B15" s="121"/>
      <c r="C15" s="234" t="s">
        <v>11</v>
      </c>
      <c r="D15" s="174"/>
      <c r="E15" s="174"/>
      <c r="F15" s="174"/>
      <c r="G15" s="235"/>
      <c r="H15" s="174"/>
      <c r="I15" s="236"/>
      <c r="J15" s="206"/>
      <c r="K15" s="201">
        <f>SUM(K9:K14)</f>
        <v>906030012</v>
      </c>
      <c r="L15" s="122"/>
      <c r="M15" s="120"/>
    </row>
    <row r="16" spans="1:13" ht="30" customHeight="1" thickBot="1">
      <c r="A16" s="120"/>
      <c r="B16" s="121"/>
      <c r="C16" s="228"/>
      <c r="D16" s="229" t="s">
        <v>488</v>
      </c>
      <c r="E16" s="229"/>
      <c r="F16" s="229"/>
      <c r="G16" s="230" t="s">
        <v>489</v>
      </c>
      <c r="H16" s="231"/>
      <c r="I16" s="232"/>
      <c r="J16" s="233"/>
      <c r="K16" s="221">
        <f>K22+K32+K37+K40+K45+K51+K56+K67+K74+K80</f>
        <v>1208568814</v>
      </c>
      <c r="L16" s="122"/>
      <c r="M16" s="120"/>
    </row>
    <row r="17" spans="1:13" ht="30" customHeight="1" thickBot="1">
      <c r="A17" s="120"/>
      <c r="B17" s="121"/>
      <c r="C17" s="125"/>
      <c r="D17" s="223" t="s">
        <v>101</v>
      </c>
      <c r="E17" s="126"/>
      <c r="F17" s="126"/>
      <c r="G17" s="176" t="s">
        <v>102</v>
      </c>
      <c r="H17" s="126"/>
      <c r="I17" s="126"/>
      <c r="J17" s="196"/>
      <c r="K17" s="197"/>
      <c r="L17" s="122"/>
      <c r="M17" s="120"/>
    </row>
    <row r="18" spans="1:13" ht="30" customHeight="1">
      <c r="A18" s="120"/>
      <c r="B18" s="121"/>
      <c r="C18" s="127"/>
      <c r="D18" s="128" t="s">
        <v>103</v>
      </c>
      <c r="E18" s="128"/>
      <c r="F18" s="128"/>
      <c r="G18" s="177" t="s">
        <v>104</v>
      </c>
      <c r="H18" s="128" t="s">
        <v>87</v>
      </c>
      <c r="I18" s="129">
        <v>644.11</v>
      </c>
      <c r="J18" s="198">
        <v>12364</v>
      </c>
      <c r="K18" s="202">
        <f t="shared" ref="K18:K21" si="1">ROUND(I18*J18,0)</f>
        <v>7963776</v>
      </c>
      <c r="L18" s="122"/>
      <c r="M18" s="120"/>
    </row>
    <row r="19" spans="1:13" ht="30" customHeight="1">
      <c r="A19" s="120"/>
      <c r="B19" s="121"/>
      <c r="C19" s="127"/>
      <c r="D19" s="128" t="s">
        <v>98</v>
      </c>
      <c r="E19" s="128"/>
      <c r="F19" s="128"/>
      <c r="G19" s="177" t="s">
        <v>105</v>
      </c>
      <c r="H19" s="128" t="s">
        <v>99</v>
      </c>
      <c r="I19" s="129">
        <v>188.09</v>
      </c>
      <c r="J19" s="198">
        <v>57950</v>
      </c>
      <c r="K19" s="202">
        <f t="shared" si="1"/>
        <v>10899816</v>
      </c>
      <c r="L19" s="122"/>
      <c r="M19" s="120"/>
    </row>
    <row r="20" spans="1:13" ht="60" customHeight="1">
      <c r="A20" s="120"/>
      <c r="B20" s="121"/>
      <c r="C20" s="127"/>
      <c r="D20" s="128" t="s">
        <v>106</v>
      </c>
      <c r="E20" s="128"/>
      <c r="F20" s="128"/>
      <c r="G20" s="177" t="s">
        <v>100</v>
      </c>
      <c r="H20" s="128" t="s">
        <v>99</v>
      </c>
      <c r="I20" s="129">
        <v>322.06</v>
      </c>
      <c r="J20" s="198">
        <v>138101</v>
      </c>
      <c r="K20" s="202">
        <f t="shared" si="1"/>
        <v>44476808</v>
      </c>
      <c r="L20" s="122"/>
      <c r="M20" s="120"/>
    </row>
    <row r="21" spans="1:13" ht="30" customHeight="1">
      <c r="A21" s="120"/>
      <c r="B21" s="121"/>
      <c r="C21" s="127"/>
      <c r="D21" s="128" t="s">
        <v>107</v>
      </c>
      <c r="E21" s="128"/>
      <c r="F21" s="128"/>
      <c r="G21" s="177" t="s">
        <v>108</v>
      </c>
      <c r="H21" s="128" t="s">
        <v>99</v>
      </c>
      <c r="I21" s="129">
        <v>235.11</v>
      </c>
      <c r="J21" s="198">
        <v>42792</v>
      </c>
      <c r="K21" s="202">
        <f t="shared" si="1"/>
        <v>10060827</v>
      </c>
      <c r="L21" s="122"/>
      <c r="M21" s="120"/>
    </row>
    <row r="22" spans="1:13" ht="30" customHeight="1" thickBot="1">
      <c r="A22" s="120"/>
      <c r="B22" s="121"/>
      <c r="C22" s="130" t="s">
        <v>11</v>
      </c>
      <c r="D22" s="134"/>
      <c r="E22" s="134"/>
      <c r="F22" s="133"/>
      <c r="G22" s="180"/>
      <c r="H22" s="133"/>
      <c r="I22" s="129"/>
      <c r="J22" s="203"/>
      <c r="K22" s="201">
        <f>SUM(K18:K21)</f>
        <v>73401227</v>
      </c>
      <c r="L22" s="122"/>
      <c r="M22" s="120"/>
    </row>
    <row r="23" spans="1:13" ht="30" customHeight="1" thickBot="1">
      <c r="A23" s="120"/>
      <c r="B23" s="121"/>
      <c r="C23" s="125"/>
      <c r="D23" s="223" t="s">
        <v>109</v>
      </c>
      <c r="E23" s="126"/>
      <c r="F23" s="126"/>
      <c r="G23" s="176" t="s">
        <v>110</v>
      </c>
      <c r="H23" s="126"/>
      <c r="I23" s="126"/>
      <c r="J23" s="196"/>
      <c r="K23" s="197"/>
      <c r="L23" s="122"/>
      <c r="M23" s="120"/>
    </row>
    <row r="24" spans="1:13" ht="30" customHeight="1">
      <c r="A24" s="120"/>
      <c r="B24" s="121"/>
      <c r="C24" s="127"/>
      <c r="D24" s="135" t="s">
        <v>111</v>
      </c>
      <c r="E24" s="135"/>
      <c r="F24" s="135"/>
      <c r="G24" s="181" t="s">
        <v>112</v>
      </c>
      <c r="H24" s="135" t="s">
        <v>99</v>
      </c>
      <c r="I24" s="129">
        <v>7.5</v>
      </c>
      <c r="J24" s="198">
        <v>1172284</v>
      </c>
      <c r="K24" s="204">
        <f t="shared" ref="K24:K31" si="2">ROUND(I24*J24,0)</f>
        <v>8792130</v>
      </c>
      <c r="L24" s="122"/>
      <c r="M24" s="120"/>
    </row>
    <row r="25" spans="1:13" ht="30" customHeight="1">
      <c r="A25" s="120"/>
      <c r="B25" s="121"/>
      <c r="C25" s="127"/>
      <c r="D25" s="136" t="s">
        <v>111</v>
      </c>
      <c r="E25" s="136"/>
      <c r="F25" s="136"/>
      <c r="G25" s="181" t="s">
        <v>113</v>
      </c>
      <c r="H25" s="135" t="s">
        <v>99</v>
      </c>
      <c r="I25" s="129">
        <v>7.51</v>
      </c>
      <c r="J25" s="198">
        <v>1172284</v>
      </c>
      <c r="K25" s="202">
        <f t="shared" si="2"/>
        <v>8803853</v>
      </c>
      <c r="L25" s="122"/>
      <c r="M25" s="120"/>
    </row>
    <row r="26" spans="1:13" ht="30" customHeight="1">
      <c r="A26" s="120"/>
      <c r="B26" s="121"/>
      <c r="C26" s="127"/>
      <c r="D26" s="135" t="s">
        <v>114</v>
      </c>
      <c r="E26" s="135"/>
      <c r="F26" s="135"/>
      <c r="G26" s="181" t="s">
        <v>115</v>
      </c>
      <c r="H26" s="135" t="s">
        <v>90</v>
      </c>
      <c r="I26" s="129">
        <v>66.599999999999994</v>
      </c>
      <c r="J26" s="198">
        <v>2008736</v>
      </c>
      <c r="K26" s="202">
        <f t="shared" si="2"/>
        <v>133781818</v>
      </c>
      <c r="L26" s="122"/>
      <c r="M26" s="120"/>
    </row>
    <row r="27" spans="1:13" s="120" customFormat="1" ht="30" customHeight="1">
      <c r="B27" s="121"/>
      <c r="C27" s="127"/>
      <c r="D27" s="132" t="s">
        <v>116</v>
      </c>
      <c r="E27" s="132"/>
      <c r="F27" s="132"/>
      <c r="G27" s="179" t="s">
        <v>117</v>
      </c>
      <c r="H27" s="132" t="s">
        <v>99</v>
      </c>
      <c r="I27" s="129">
        <v>7.51</v>
      </c>
      <c r="J27" s="198">
        <v>1944259</v>
      </c>
      <c r="K27" s="202">
        <f t="shared" si="2"/>
        <v>14601385</v>
      </c>
      <c r="L27" s="122"/>
    </row>
    <row r="28" spans="1:13" ht="30" customHeight="1">
      <c r="A28" s="120"/>
      <c r="B28" s="121"/>
      <c r="C28" s="127"/>
      <c r="D28" s="135" t="s">
        <v>118</v>
      </c>
      <c r="E28" s="135"/>
      <c r="F28" s="135"/>
      <c r="G28" s="181" t="s">
        <v>119</v>
      </c>
      <c r="H28" s="135" t="s">
        <v>90</v>
      </c>
      <c r="I28" s="129">
        <v>88.38</v>
      </c>
      <c r="J28" s="205">
        <v>63360</v>
      </c>
      <c r="K28" s="202">
        <f t="shared" si="2"/>
        <v>5599757</v>
      </c>
      <c r="L28" s="122"/>
      <c r="M28" s="120"/>
    </row>
    <row r="29" spans="1:13" s="120" customFormat="1" ht="30" customHeight="1">
      <c r="B29" s="121"/>
      <c r="C29" s="137"/>
      <c r="D29" s="132" t="s">
        <v>120</v>
      </c>
      <c r="E29" s="132"/>
      <c r="F29" s="132"/>
      <c r="G29" s="179" t="s">
        <v>121</v>
      </c>
      <c r="H29" s="132" t="s">
        <v>122</v>
      </c>
      <c r="I29" s="129">
        <v>3597.1</v>
      </c>
      <c r="J29" s="205">
        <v>14547</v>
      </c>
      <c r="K29" s="202">
        <f t="shared" si="2"/>
        <v>52327014</v>
      </c>
      <c r="L29" s="122"/>
    </row>
    <row r="30" spans="1:13" ht="30" customHeight="1">
      <c r="A30" s="120"/>
      <c r="B30" s="121"/>
      <c r="C30" s="127"/>
      <c r="D30" s="135" t="s">
        <v>123</v>
      </c>
      <c r="E30" s="128"/>
      <c r="F30" s="135"/>
      <c r="G30" s="181" t="s">
        <v>124</v>
      </c>
      <c r="H30" s="135" t="s">
        <v>87</v>
      </c>
      <c r="I30" s="129">
        <v>152.05000000000001</v>
      </c>
      <c r="J30" s="198">
        <v>303600</v>
      </c>
      <c r="K30" s="202">
        <f t="shared" si="2"/>
        <v>46162380</v>
      </c>
      <c r="L30" s="122"/>
      <c r="M30" s="120"/>
    </row>
    <row r="31" spans="1:13" ht="30" customHeight="1">
      <c r="A31" s="120"/>
      <c r="B31" s="121"/>
      <c r="C31" s="127"/>
      <c r="D31" s="135" t="s">
        <v>125</v>
      </c>
      <c r="E31" s="135"/>
      <c r="F31" s="135"/>
      <c r="G31" s="181" t="s">
        <v>126</v>
      </c>
      <c r="H31" s="138" t="s">
        <v>122</v>
      </c>
      <c r="I31" s="129">
        <v>859.01</v>
      </c>
      <c r="J31" s="198">
        <v>35376</v>
      </c>
      <c r="K31" s="202">
        <f t="shared" si="2"/>
        <v>30388338</v>
      </c>
      <c r="L31" s="122"/>
      <c r="M31" s="120"/>
    </row>
    <row r="32" spans="1:13" ht="30" customHeight="1" thickBot="1">
      <c r="A32" s="120"/>
      <c r="B32" s="121"/>
      <c r="C32" s="139" t="s">
        <v>11</v>
      </c>
      <c r="D32" s="140"/>
      <c r="E32" s="140"/>
      <c r="F32" s="140"/>
      <c r="G32" s="182"/>
      <c r="H32" s="140"/>
      <c r="I32" s="129"/>
      <c r="J32" s="206"/>
      <c r="K32" s="207">
        <f>SUM(K24:K31)</f>
        <v>300456675</v>
      </c>
      <c r="L32" s="122"/>
      <c r="M32" s="120"/>
    </row>
    <row r="33" spans="1:13" ht="30" customHeight="1" thickBot="1">
      <c r="A33" s="120"/>
      <c r="B33" s="121"/>
      <c r="C33" s="125"/>
      <c r="D33" s="223" t="s">
        <v>127</v>
      </c>
      <c r="E33" s="126"/>
      <c r="F33" s="126"/>
      <c r="G33" s="176" t="s">
        <v>128</v>
      </c>
      <c r="H33" s="126"/>
      <c r="I33" s="126"/>
      <c r="J33" s="196"/>
      <c r="K33" s="197"/>
      <c r="L33" s="122"/>
      <c r="M33" s="120"/>
    </row>
    <row r="34" spans="1:13" ht="30" customHeight="1">
      <c r="A34" s="120"/>
      <c r="B34" s="121"/>
      <c r="C34" s="127"/>
      <c r="D34" s="135" t="s">
        <v>129</v>
      </c>
      <c r="E34" s="135"/>
      <c r="F34" s="135"/>
      <c r="G34" s="181" t="s">
        <v>130</v>
      </c>
      <c r="H34" s="135" t="s">
        <v>87</v>
      </c>
      <c r="I34" s="129">
        <v>190.49</v>
      </c>
      <c r="J34" s="198">
        <v>74646</v>
      </c>
      <c r="K34" s="202">
        <f t="shared" ref="K34:K36" si="3">ROUND(I34*J34,0)</f>
        <v>14219317</v>
      </c>
      <c r="L34" s="122"/>
      <c r="M34" s="120"/>
    </row>
    <row r="35" spans="1:13" ht="30" customHeight="1">
      <c r="A35" s="120"/>
      <c r="B35" s="121"/>
      <c r="C35" s="127"/>
      <c r="D35" s="135" t="s">
        <v>131</v>
      </c>
      <c r="E35" s="135"/>
      <c r="F35" s="135"/>
      <c r="G35" s="181" t="s">
        <v>135</v>
      </c>
      <c r="H35" s="135" t="s">
        <v>87</v>
      </c>
      <c r="I35" s="129">
        <v>380.98</v>
      </c>
      <c r="J35" s="198">
        <v>65812</v>
      </c>
      <c r="K35" s="202">
        <f t="shared" si="3"/>
        <v>25073056</v>
      </c>
      <c r="L35" s="122"/>
      <c r="M35" s="120"/>
    </row>
    <row r="36" spans="1:13" ht="30" customHeight="1">
      <c r="A36" s="120"/>
      <c r="B36" s="121"/>
      <c r="C36" s="127"/>
      <c r="D36" s="135" t="s">
        <v>132</v>
      </c>
      <c r="E36" s="135"/>
      <c r="F36" s="135"/>
      <c r="G36" s="181" t="s">
        <v>133</v>
      </c>
      <c r="H36" s="135" t="s">
        <v>134</v>
      </c>
      <c r="I36" s="129">
        <v>15.81</v>
      </c>
      <c r="J36" s="198">
        <v>734612</v>
      </c>
      <c r="K36" s="202">
        <f t="shared" si="3"/>
        <v>11614216</v>
      </c>
      <c r="L36" s="122"/>
      <c r="M36" s="120"/>
    </row>
    <row r="37" spans="1:13" ht="30" customHeight="1" thickBot="1">
      <c r="A37" s="120"/>
      <c r="B37" s="121"/>
      <c r="C37" s="130" t="s">
        <v>11</v>
      </c>
      <c r="D37" s="141"/>
      <c r="E37" s="141"/>
      <c r="F37" s="141"/>
      <c r="G37" s="183"/>
      <c r="H37" s="142"/>
      <c r="I37" s="129"/>
      <c r="J37" s="200"/>
      <c r="K37" s="201">
        <f>SUM(K34:K36)</f>
        <v>50906589</v>
      </c>
      <c r="L37" s="122"/>
      <c r="M37" s="120"/>
    </row>
    <row r="38" spans="1:13" ht="30" customHeight="1" thickBot="1">
      <c r="A38" s="120"/>
      <c r="B38" s="121"/>
      <c r="C38" s="125"/>
      <c r="D38" s="223" t="s">
        <v>136</v>
      </c>
      <c r="E38" s="126"/>
      <c r="F38" s="126"/>
      <c r="G38" s="176" t="s">
        <v>137</v>
      </c>
      <c r="H38" s="126"/>
      <c r="I38" s="126"/>
      <c r="J38" s="196"/>
      <c r="K38" s="197"/>
      <c r="L38" s="122"/>
      <c r="M38" s="120"/>
    </row>
    <row r="39" spans="1:13" ht="30" customHeight="1">
      <c r="A39" s="120"/>
      <c r="B39" s="121"/>
      <c r="C39" s="127"/>
      <c r="D39" s="135" t="s">
        <v>138</v>
      </c>
      <c r="E39" s="135"/>
      <c r="F39" s="135"/>
      <c r="G39" s="181" t="s">
        <v>139</v>
      </c>
      <c r="H39" s="135" t="s">
        <v>87</v>
      </c>
      <c r="I39" s="129">
        <v>121</v>
      </c>
      <c r="J39" s="198">
        <v>38701</v>
      </c>
      <c r="K39" s="202">
        <f>ROUND(I39*J39,0)</f>
        <v>4682821</v>
      </c>
      <c r="L39" s="122"/>
      <c r="M39" s="120"/>
    </row>
    <row r="40" spans="1:13" ht="30" customHeight="1" thickBot="1">
      <c r="A40" s="120"/>
      <c r="B40" s="121"/>
      <c r="C40" s="130" t="s">
        <v>11</v>
      </c>
      <c r="D40" s="141"/>
      <c r="E40" s="141"/>
      <c r="F40" s="141"/>
      <c r="G40" s="183"/>
      <c r="H40" s="142"/>
      <c r="I40" s="129"/>
      <c r="J40" s="200"/>
      <c r="K40" s="201">
        <f>SUM(K39)</f>
        <v>4682821</v>
      </c>
      <c r="L40" s="122"/>
      <c r="M40" s="120"/>
    </row>
    <row r="41" spans="1:13" ht="30" customHeight="1" thickBot="1">
      <c r="A41" s="120"/>
      <c r="B41" s="121"/>
      <c r="C41" s="125"/>
      <c r="D41" s="223" t="s">
        <v>140</v>
      </c>
      <c r="E41" s="126"/>
      <c r="F41" s="126"/>
      <c r="G41" s="176" t="s">
        <v>141</v>
      </c>
      <c r="H41" s="126"/>
      <c r="I41" s="126"/>
      <c r="J41" s="196"/>
      <c r="K41" s="197"/>
      <c r="L41" s="122"/>
      <c r="M41" s="120"/>
    </row>
    <row r="42" spans="1:13" ht="30" customHeight="1">
      <c r="A42" s="120"/>
      <c r="B42" s="121"/>
      <c r="C42" s="127"/>
      <c r="D42" s="128" t="s">
        <v>142</v>
      </c>
      <c r="E42" s="128"/>
      <c r="F42" s="128"/>
      <c r="G42" s="177" t="s">
        <v>143</v>
      </c>
      <c r="H42" s="128" t="s">
        <v>87</v>
      </c>
      <c r="I42" s="129">
        <v>380.98</v>
      </c>
      <c r="J42" s="198">
        <v>23957</v>
      </c>
      <c r="K42" s="199">
        <f t="shared" ref="K42:K44" si="4">ROUND(I42*J42,0)</f>
        <v>9127138</v>
      </c>
      <c r="L42" s="122"/>
      <c r="M42" s="120"/>
    </row>
    <row r="43" spans="1:13" ht="30" customHeight="1">
      <c r="A43" s="120"/>
      <c r="B43" s="121"/>
      <c r="C43" s="127"/>
      <c r="D43" s="128" t="s">
        <v>144</v>
      </c>
      <c r="E43" s="128"/>
      <c r="F43" s="128"/>
      <c r="G43" s="177" t="s">
        <v>147</v>
      </c>
      <c r="H43" s="128" t="s">
        <v>87</v>
      </c>
      <c r="I43" s="129">
        <v>380.98</v>
      </c>
      <c r="J43" s="198">
        <v>30979</v>
      </c>
      <c r="K43" s="199">
        <f t="shared" si="4"/>
        <v>11802379</v>
      </c>
      <c r="L43" s="122"/>
      <c r="M43" s="120"/>
    </row>
    <row r="44" spans="1:13" ht="30" customHeight="1">
      <c r="A44" s="120"/>
      <c r="B44" s="121"/>
      <c r="C44" s="127"/>
      <c r="D44" s="128" t="s">
        <v>145</v>
      </c>
      <c r="E44" s="128"/>
      <c r="F44" s="128"/>
      <c r="G44" s="177" t="s">
        <v>146</v>
      </c>
      <c r="H44" s="128" t="s">
        <v>87</v>
      </c>
      <c r="I44" s="129">
        <v>83.2</v>
      </c>
      <c r="J44" s="198">
        <v>80846</v>
      </c>
      <c r="K44" s="199">
        <f t="shared" si="4"/>
        <v>6726387</v>
      </c>
      <c r="L44" s="122"/>
      <c r="M44" s="120"/>
    </row>
    <row r="45" spans="1:13" ht="30" customHeight="1" thickBot="1">
      <c r="A45" s="120"/>
      <c r="B45" s="121"/>
      <c r="C45" s="130" t="s">
        <v>11</v>
      </c>
      <c r="D45" s="131"/>
      <c r="E45" s="131"/>
      <c r="F45" s="131"/>
      <c r="G45" s="178"/>
      <c r="H45" s="131"/>
      <c r="I45" s="129"/>
      <c r="J45" s="200"/>
      <c r="K45" s="201">
        <f>SUM(K42:K44)</f>
        <v>27655904</v>
      </c>
      <c r="L45" s="122"/>
      <c r="M45" s="120"/>
    </row>
    <row r="46" spans="1:13" ht="30" customHeight="1" thickBot="1">
      <c r="A46" s="120"/>
      <c r="B46" s="121"/>
      <c r="C46" s="125"/>
      <c r="D46" s="223" t="s">
        <v>148</v>
      </c>
      <c r="E46" s="126"/>
      <c r="F46" s="126"/>
      <c r="G46" s="176" t="s">
        <v>149</v>
      </c>
      <c r="H46" s="126"/>
      <c r="I46" s="126"/>
      <c r="J46" s="196"/>
      <c r="K46" s="197"/>
      <c r="L46" s="122"/>
      <c r="M46" s="120"/>
    </row>
    <row r="47" spans="1:13" ht="30" customHeight="1">
      <c r="A47" s="120"/>
      <c r="B47" s="121"/>
      <c r="C47" s="127"/>
      <c r="D47" s="128" t="s">
        <v>150</v>
      </c>
      <c r="E47" s="128"/>
      <c r="F47" s="128"/>
      <c r="G47" s="177" t="s">
        <v>151</v>
      </c>
      <c r="H47" s="128" t="s">
        <v>87</v>
      </c>
      <c r="I47" s="129">
        <v>139.22999999999999</v>
      </c>
      <c r="J47" s="198">
        <v>125255</v>
      </c>
      <c r="K47" s="202">
        <f t="shared" ref="K47:K50" si="5">ROUND(I47*J47,0)</f>
        <v>17439254</v>
      </c>
      <c r="L47" s="122"/>
      <c r="M47" s="120"/>
    </row>
    <row r="48" spans="1:13" ht="30" customHeight="1">
      <c r="A48" s="120"/>
      <c r="B48" s="121"/>
      <c r="C48" s="127"/>
      <c r="D48" s="128" t="s">
        <v>152</v>
      </c>
      <c r="E48" s="128"/>
      <c r="F48" s="128"/>
      <c r="G48" s="177" t="s">
        <v>157</v>
      </c>
      <c r="H48" s="128" t="s">
        <v>87</v>
      </c>
      <c r="I48" s="129">
        <v>57.66</v>
      </c>
      <c r="J48" s="198">
        <v>119151</v>
      </c>
      <c r="K48" s="202">
        <f t="shared" si="5"/>
        <v>6870247</v>
      </c>
      <c r="L48" s="122"/>
      <c r="M48" s="120"/>
    </row>
    <row r="49" spans="1:13" ht="30" customHeight="1">
      <c r="A49" s="120"/>
      <c r="B49" s="121"/>
      <c r="C49" s="127"/>
      <c r="D49" s="128" t="s">
        <v>153</v>
      </c>
      <c r="E49" s="128"/>
      <c r="F49" s="128"/>
      <c r="G49" s="177" t="s">
        <v>154</v>
      </c>
      <c r="H49" s="128" t="s">
        <v>87</v>
      </c>
      <c r="I49" s="129">
        <v>139.22999999999999</v>
      </c>
      <c r="J49" s="198">
        <v>79799</v>
      </c>
      <c r="K49" s="202">
        <f t="shared" si="5"/>
        <v>11110415</v>
      </c>
      <c r="L49" s="122"/>
      <c r="M49" s="120"/>
    </row>
    <row r="50" spans="1:13" ht="30" customHeight="1">
      <c r="A50" s="120"/>
      <c r="B50" s="121"/>
      <c r="C50" s="127"/>
      <c r="D50" s="128" t="s">
        <v>155</v>
      </c>
      <c r="E50" s="128"/>
      <c r="F50" s="128"/>
      <c r="G50" s="177" t="s">
        <v>156</v>
      </c>
      <c r="H50" s="128" t="s">
        <v>87</v>
      </c>
      <c r="I50" s="129">
        <v>139.22999999999999</v>
      </c>
      <c r="J50" s="198">
        <v>15817</v>
      </c>
      <c r="K50" s="202">
        <f t="shared" si="5"/>
        <v>2202201</v>
      </c>
      <c r="L50" s="122"/>
      <c r="M50" s="120"/>
    </row>
    <row r="51" spans="1:13" ht="30" customHeight="1" thickBot="1">
      <c r="A51" s="120"/>
      <c r="B51" s="121"/>
      <c r="C51" s="130" t="s">
        <v>11</v>
      </c>
      <c r="D51" s="134"/>
      <c r="E51" s="134"/>
      <c r="F51" s="133"/>
      <c r="G51" s="180"/>
      <c r="H51" s="133"/>
      <c r="I51" s="129"/>
      <c r="J51" s="203"/>
      <c r="K51" s="201">
        <f>SUM(K47:K50)</f>
        <v>37622117</v>
      </c>
      <c r="L51" s="122"/>
      <c r="M51" s="120"/>
    </row>
    <row r="52" spans="1:13" ht="30" customHeight="1" thickBot="1">
      <c r="A52" s="120"/>
      <c r="B52" s="121"/>
      <c r="C52" s="125"/>
      <c r="D52" s="223" t="s">
        <v>158</v>
      </c>
      <c r="E52" s="126"/>
      <c r="F52" s="126"/>
      <c r="G52" s="176" t="s">
        <v>159</v>
      </c>
      <c r="H52" s="126"/>
      <c r="I52" s="126"/>
      <c r="J52" s="196"/>
      <c r="K52" s="197"/>
      <c r="L52" s="122"/>
      <c r="M52" s="120"/>
    </row>
    <row r="53" spans="1:13" ht="30" customHeight="1">
      <c r="A53" s="120"/>
      <c r="B53" s="121"/>
      <c r="C53" s="127"/>
      <c r="D53" s="135" t="s">
        <v>160</v>
      </c>
      <c r="E53" s="135"/>
      <c r="F53" s="135"/>
      <c r="G53" s="181" t="s">
        <v>161</v>
      </c>
      <c r="H53" s="135" t="s">
        <v>90</v>
      </c>
      <c r="I53" s="129">
        <v>30</v>
      </c>
      <c r="J53" s="198">
        <v>88418</v>
      </c>
      <c r="K53" s="204">
        <f t="shared" ref="K53:K55" si="6">ROUND(I53*J53,0)</f>
        <v>2652540</v>
      </c>
      <c r="L53" s="122"/>
      <c r="M53" s="120"/>
    </row>
    <row r="54" spans="1:13" ht="30" customHeight="1">
      <c r="A54" s="120"/>
      <c r="B54" s="121"/>
      <c r="C54" s="127"/>
      <c r="D54" s="136" t="s">
        <v>162</v>
      </c>
      <c r="E54" s="136"/>
      <c r="F54" s="136"/>
      <c r="G54" s="181" t="s">
        <v>163</v>
      </c>
      <c r="H54" s="135" t="s">
        <v>87</v>
      </c>
      <c r="I54" s="129">
        <v>121.96</v>
      </c>
      <c r="J54" s="198">
        <v>126527</v>
      </c>
      <c r="K54" s="202">
        <f t="shared" si="6"/>
        <v>15431233</v>
      </c>
      <c r="L54" s="122"/>
      <c r="M54" s="120"/>
    </row>
    <row r="55" spans="1:13" ht="30" customHeight="1">
      <c r="A55" s="120"/>
      <c r="B55" s="121"/>
      <c r="C55" s="127"/>
      <c r="D55" s="135" t="s">
        <v>164</v>
      </c>
      <c r="E55" s="135"/>
      <c r="F55" s="135"/>
      <c r="G55" s="181" t="s">
        <v>165</v>
      </c>
      <c r="H55" s="135" t="s">
        <v>87</v>
      </c>
      <c r="I55" s="129">
        <v>82.57</v>
      </c>
      <c r="J55" s="198">
        <v>120421</v>
      </c>
      <c r="K55" s="202">
        <f t="shared" si="6"/>
        <v>9943162</v>
      </c>
      <c r="L55" s="122"/>
      <c r="M55" s="120"/>
    </row>
    <row r="56" spans="1:13" ht="30" customHeight="1" thickBot="1">
      <c r="A56" s="120"/>
      <c r="B56" s="121"/>
      <c r="C56" s="139" t="s">
        <v>11</v>
      </c>
      <c r="D56" s="140"/>
      <c r="E56" s="140"/>
      <c r="F56" s="140"/>
      <c r="G56" s="182"/>
      <c r="H56" s="140"/>
      <c r="I56" s="129"/>
      <c r="J56" s="206"/>
      <c r="K56" s="207">
        <f>SUM(K53:K55)</f>
        <v>28026935</v>
      </c>
      <c r="L56" s="122"/>
      <c r="M56" s="120"/>
    </row>
    <row r="57" spans="1:13" ht="30" customHeight="1" thickBot="1">
      <c r="A57" s="120"/>
      <c r="B57" s="121"/>
      <c r="C57" s="125"/>
      <c r="D57" s="223" t="s">
        <v>166</v>
      </c>
      <c r="E57" s="126"/>
      <c r="F57" s="126"/>
      <c r="G57" s="176" t="s">
        <v>167</v>
      </c>
      <c r="H57" s="126"/>
      <c r="I57" s="126"/>
      <c r="J57" s="196"/>
      <c r="K57" s="197"/>
      <c r="L57" s="122"/>
      <c r="M57" s="120"/>
    </row>
    <row r="58" spans="1:13" ht="30" customHeight="1">
      <c r="A58" s="120"/>
      <c r="B58" s="121"/>
      <c r="C58" s="127"/>
      <c r="D58" s="135" t="s">
        <v>168</v>
      </c>
      <c r="E58" s="135"/>
      <c r="F58" s="135"/>
      <c r="G58" s="181" t="s">
        <v>169</v>
      </c>
      <c r="H58" s="135" t="s">
        <v>93</v>
      </c>
      <c r="I58" s="129">
        <v>6</v>
      </c>
      <c r="J58" s="198">
        <v>992400</v>
      </c>
      <c r="K58" s="202">
        <f t="shared" ref="K58:K66" si="7">ROUND(I58*J58,0)</f>
        <v>5954400</v>
      </c>
      <c r="L58" s="122"/>
      <c r="M58" s="120"/>
    </row>
    <row r="59" spans="1:13" ht="30" customHeight="1">
      <c r="A59" s="120"/>
      <c r="B59" s="121"/>
      <c r="C59" s="127"/>
      <c r="D59" s="135" t="s">
        <v>170</v>
      </c>
      <c r="E59" s="135"/>
      <c r="F59" s="135"/>
      <c r="G59" s="181" t="s">
        <v>171</v>
      </c>
      <c r="H59" s="135" t="s">
        <v>93</v>
      </c>
      <c r="I59" s="129">
        <v>1</v>
      </c>
      <c r="J59" s="198">
        <v>2380800</v>
      </c>
      <c r="K59" s="202">
        <f t="shared" si="7"/>
        <v>2380800</v>
      </c>
      <c r="L59" s="122"/>
      <c r="M59" s="120"/>
    </row>
    <row r="60" spans="1:13" ht="30" customHeight="1">
      <c r="A60" s="120"/>
      <c r="B60" s="121"/>
      <c r="C60" s="127"/>
      <c r="D60" s="135" t="s">
        <v>172</v>
      </c>
      <c r="E60" s="135"/>
      <c r="F60" s="135"/>
      <c r="G60" s="181" t="s">
        <v>173</v>
      </c>
      <c r="H60" s="135" t="s">
        <v>87</v>
      </c>
      <c r="I60" s="129">
        <v>32.659999999999997</v>
      </c>
      <c r="J60" s="198">
        <v>1393392</v>
      </c>
      <c r="K60" s="202">
        <f t="shared" si="7"/>
        <v>45508183</v>
      </c>
      <c r="L60" s="122"/>
      <c r="M60" s="120"/>
    </row>
    <row r="61" spans="1:13" ht="30" customHeight="1">
      <c r="A61" s="120"/>
      <c r="B61" s="121"/>
      <c r="C61" s="127"/>
      <c r="D61" s="135" t="s">
        <v>174</v>
      </c>
      <c r="E61" s="135"/>
      <c r="F61" s="135"/>
      <c r="G61" s="181" t="s">
        <v>175</v>
      </c>
      <c r="H61" s="135" t="s">
        <v>93</v>
      </c>
      <c r="I61" s="129">
        <v>4</v>
      </c>
      <c r="J61" s="198">
        <v>365199</v>
      </c>
      <c r="K61" s="202">
        <f t="shared" si="7"/>
        <v>1460796</v>
      </c>
      <c r="L61" s="122"/>
      <c r="M61" s="120"/>
    </row>
    <row r="62" spans="1:13" ht="30" customHeight="1">
      <c r="A62" s="120"/>
      <c r="B62" s="121"/>
      <c r="C62" s="127"/>
      <c r="D62" s="135" t="s">
        <v>176</v>
      </c>
      <c r="E62" s="135"/>
      <c r="F62" s="135"/>
      <c r="G62" s="181" t="s">
        <v>177</v>
      </c>
      <c r="H62" s="135" t="s">
        <v>93</v>
      </c>
      <c r="I62" s="129">
        <v>2</v>
      </c>
      <c r="J62" s="198">
        <v>1192411</v>
      </c>
      <c r="K62" s="202">
        <f t="shared" si="7"/>
        <v>2384822</v>
      </c>
      <c r="L62" s="122"/>
      <c r="M62" s="120"/>
    </row>
    <row r="63" spans="1:13" ht="30" customHeight="1">
      <c r="A63" s="120"/>
      <c r="B63" s="121"/>
      <c r="C63" s="127"/>
      <c r="D63" s="135" t="s">
        <v>178</v>
      </c>
      <c r="E63" s="135"/>
      <c r="F63" s="135"/>
      <c r="G63" s="181" t="s">
        <v>179</v>
      </c>
      <c r="H63" s="135" t="s">
        <v>93</v>
      </c>
      <c r="I63" s="129">
        <v>9</v>
      </c>
      <c r="J63" s="198">
        <v>270997</v>
      </c>
      <c r="K63" s="202">
        <f t="shared" si="7"/>
        <v>2438973</v>
      </c>
      <c r="L63" s="122"/>
      <c r="M63" s="120"/>
    </row>
    <row r="64" spans="1:13" ht="30" customHeight="1">
      <c r="A64" s="120"/>
      <c r="B64" s="121"/>
      <c r="C64" s="127"/>
      <c r="D64" s="135" t="s">
        <v>180</v>
      </c>
      <c r="E64" s="135"/>
      <c r="F64" s="135"/>
      <c r="G64" s="181" t="s">
        <v>181</v>
      </c>
      <c r="H64" s="135" t="s">
        <v>93</v>
      </c>
      <c r="I64" s="129">
        <v>7</v>
      </c>
      <c r="J64" s="198">
        <v>267900</v>
      </c>
      <c r="K64" s="202">
        <f t="shared" si="7"/>
        <v>1875300</v>
      </c>
      <c r="L64" s="122"/>
      <c r="M64" s="120"/>
    </row>
    <row r="65" spans="1:13" ht="30" customHeight="1">
      <c r="A65" s="120"/>
      <c r="B65" s="121"/>
      <c r="C65" s="127"/>
      <c r="D65" s="135" t="s">
        <v>182</v>
      </c>
      <c r="E65" s="135"/>
      <c r="F65" s="135"/>
      <c r="G65" s="181" t="s">
        <v>183</v>
      </c>
      <c r="H65" s="135" t="s">
        <v>87</v>
      </c>
      <c r="I65" s="129">
        <v>3.8</v>
      </c>
      <c r="J65" s="198">
        <v>158400</v>
      </c>
      <c r="K65" s="202">
        <f t="shared" si="7"/>
        <v>601920</v>
      </c>
      <c r="L65" s="122"/>
      <c r="M65" s="120"/>
    </row>
    <row r="66" spans="1:13" ht="30" customHeight="1">
      <c r="A66" s="120"/>
      <c r="B66" s="121"/>
      <c r="C66" s="127"/>
      <c r="D66" s="135" t="s">
        <v>184</v>
      </c>
      <c r="E66" s="135"/>
      <c r="F66" s="135"/>
      <c r="G66" s="181" t="s">
        <v>185</v>
      </c>
      <c r="H66" s="135" t="s">
        <v>87</v>
      </c>
      <c r="I66" s="129">
        <v>36.22</v>
      </c>
      <c r="J66" s="198">
        <v>158400</v>
      </c>
      <c r="K66" s="202">
        <f t="shared" si="7"/>
        <v>5737248</v>
      </c>
      <c r="L66" s="122"/>
      <c r="M66" s="120"/>
    </row>
    <row r="67" spans="1:13" ht="30" customHeight="1" thickBot="1">
      <c r="A67" s="120"/>
      <c r="B67" s="121"/>
      <c r="C67" s="130" t="s">
        <v>11</v>
      </c>
      <c r="D67" s="141"/>
      <c r="E67" s="141"/>
      <c r="F67" s="141"/>
      <c r="G67" s="183"/>
      <c r="H67" s="142"/>
      <c r="I67" s="129"/>
      <c r="J67" s="200"/>
      <c r="K67" s="201">
        <f>SUM(K58:K66)</f>
        <v>68342442</v>
      </c>
      <c r="L67" s="122"/>
      <c r="M67" s="120"/>
    </row>
    <row r="68" spans="1:13" ht="30" customHeight="1" thickBot="1">
      <c r="A68" s="120"/>
      <c r="B68" s="121"/>
      <c r="C68" s="125"/>
      <c r="D68" s="223" t="s">
        <v>186</v>
      </c>
      <c r="E68" s="126"/>
      <c r="F68" s="126"/>
      <c r="G68" s="176" t="s">
        <v>187</v>
      </c>
      <c r="H68" s="126"/>
      <c r="I68" s="126"/>
      <c r="J68" s="196"/>
      <c r="K68" s="197"/>
      <c r="L68" s="122"/>
      <c r="M68" s="120"/>
    </row>
    <row r="69" spans="1:13" ht="30" customHeight="1">
      <c r="A69" s="120"/>
      <c r="B69" s="121"/>
      <c r="C69" s="127"/>
      <c r="D69" s="135" t="s">
        <v>188</v>
      </c>
      <c r="E69" s="135"/>
      <c r="F69" s="135"/>
      <c r="G69" s="181" t="s">
        <v>189</v>
      </c>
      <c r="H69" s="135" t="s">
        <v>87</v>
      </c>
      <c r="I69" s="129">
        <v>5.34</v>
      </c>
      <c r="J69" s="198">
        <v>1010092</v>
      </c>
      <c r="K69" s="202">
        <f t="shared" ref="K69:K73" si="8">ROUND(I69*J69,0)</f>
        <v>5393891</v>
      </c>
      <c r="L69" s="122"/>
      <c r="M69" s="120"/>
    </row>
    <row r="70" spans="1:13" ht="30" customHeight="1">
      <c r="A70" s="120"/>
      <c r="B70" s="121"/>
      <c r="C70" s="127"/>
      <c r="D70" s="135" t="s">
        <v>190</v>
      </c>
      <c r="E70" s="135"/>
      <c r="F70" s="135"/>
      <c r="G70" s="181" t="s">
        <v>191</v>
      </c>
      <c r="H70" s="135" t="s">
        <v>192</v>
      </c>
      <c r="I70" s="129">
        <v>11</v>
      </c>
      <c r="J70" s="198">
        <v>7629600</v>
      </c>
      <c r="K70" s="202">
        <f t="shared" si="8"/>
        <v>83925600</v>
      </c>
      <c r="L70" s="122"/>
      <c r="M70" s="120"/>
    </row>
    <row r="71" spans="1:13" ht="30" customHeight="1">
      <c r="A71" s="120"/>
      <c r="B71" s="121"/>
      <c r="C71" s="127"/>
      <c r="D71" s="135" t="s">
        <v>193</v>
      </c>
      <c r="E71" s="135"/>
      <c r="F71" s="135"/>
      <c r="G71" s="181" t="s">
        <v>194</v>
      </c>
      <c r="H71" s="135" t="s">
        <v>192</v>
      </c>
      <c r="I71" s="129">
        <v>8</v>
      </c>
      <c r="J71" s="198">
        <v>17133600</v>
      </c>
      <c r="K71" s="202">
        <f t="shared" si="8"/>
        <v>137068800</v>
      </c>
      <c r="L71" s="122"/>
      <c r="M71" s="120"/>
    </row>
    <row r="72" spans="1:13" ht="30" customHeight="1">
      <c r="A72" s="120"/>
      <c r="B72" s="121"/>
      <c r="C72" s="127"/>
      <c r="D72" s="135" t="s">
        <v>195</v>
      </c>
      <c r="E72" s="135"/>
      <c r="F72" s="135"/>
      <c r="G72" s="181" t="s">
        <v>196</v>
      </c>
      <c r="H72" s="135" t="s">
        <v>192</v>
      </c>
      <c r="I72" s="129">
        <v>19</v>
      </c>
      <c r="J72" s="198">
        <v>2358840</v>
      </c>
      <c r="K72" s="202">
        <f t="shared" si="8"/>
        <v>44817960</v>
      </c>
      <c r="L72" s="122"/>
      <c r="M72" s="120"/>
    </row>
    <row r="73" spans="1:13" ht="30" customHeight="1">
      <c r="A73" s="120"/>
      <c r="B73" s="121"/>
      <c r="C73" s="127"/>
      <c r="D73" s="135" t="s">
        <v>197</v>
      </c>
      <c r="E73" s="135"/>
      <c r="F73" s="135"/>
      <c r="G73" s="181" t="s">
        <v>198</v>
      </c>
      <c r="H73" s="135" t="s">
        <v>93</v>
      </c>
      <c r="I73" s="129">
        <v>1020</v>
      </c>
      <c r="J73" s="198">
        <v>279942</v>
      </c>
      <c r="K73" s="202">
        <f t="shared" si="8"/>
        <v>285540840</v>
      </c>
      <c r="L73" s="122"/>
      <c r="M73" s="120"/>
    </row>
    <row r="74" spans="1:13" ht="30" customHeight="1" thickBot="1">
      <c r="A74" s="120"/>
      <c r="B74" s="121"/>
      <c r="C74" s="130" t="s">
        <v>11</v>
      </c>
      <c r="D74" s="141"/>
      <c r="E74" s="141"/>
      <c r="F74" s="141"/>
      <c r="G74" s="183"/>
      <c r="H74" s="142"/>
      <c r="I74" s="129"/>
      <c r="J74" s="200"/>
      <c r="K74" s="201">
        <f>SUM(K69:K73)</f>
        <v>556747091</v>
      </c>
      <c r="L74" s="122"/>
      <c r="M74" s="120"/>
    </row>
    <row r="75" spans="1:13" ht="30" customHeight="1" thickBot="1">
      <c r="A75" s="120"/>
      <c r="B75" s="121"/>
      <c r="C75" s="125"/>
      <c r="D75" s="223" t="s">
        <v>199</v>
      </c>
      <c r="E75" s="126"/>
      <c r="F75" s="126"/>
      <c r="G75" s="176" t="s">
        <v>200</v>
      </c>
      <c r="H75" s="126"/>
      <c r="I75" s="126"/>
      <c r="J75" s="196"/>
      <c r="K75" s="197"/>
      <c r="L75" s="122"/>
      <c r="M75" s="120"/>
    </row>
    <row r="76" spans="1:13" ht="30" customHeight="1">
      <c r="A76" s="120"/>
      <c r="B76" s="121"/>
      <c r="C76" s="127"/>
      <c r="D76" s="128" t="s">
        <v>201</v>
      </c>
      <c r="E76" s="128"/>
      <c r="F76" s="128"/>
      <c r="G76" s="177" t="s">
        <v>202</v>
      </c>
      <c r="H76" s="128" t="s">
        <v>87</v>
      </c>
      <c r="I76" s="129">
        <v>235.9</v>
      </c>
      <c r="J76" s="198">
        <v>40909</v>
      </c>
      <c r="K76" s="199">
        <f t="shared" ref="K76:K79" si="9">ROUND(I76*J76,0)</f>
        <v>9650433</v>
      </c>
      <c r="L76" s="122"/>
      <c r="M76" s="120"/>
    </row>
    <row r="77" spans="1:13" ht="30" customHeight="1">
      <c r="A77" s="120"/>
      <c r="B77" s="121"/>
      <c r="C77" s="127"/>
      <c r="D77" s="128" t="s">
        <v>203</v>
      </c>
      <c r="E77" s="128"/>
      <c r="F77" s="128"/>
      <c r="G77" s="177" t="s">
        <v>204</v>
      </c>
      <c r="H77" s="128" t="s">
        <v>93</v>
      </c>
      <c r="I77" s="129">
        <v>6</v>
      </c>
      <c r="J77" s="198">
        <v>1338401</v>
      </c>
      <c r="K77" s="199">
        <f t="shared" si="9"/>
        <v>8030406</v>
      </c>
      <c r="L77" s="122"/>
      <c r="M77" s="120"/>
    </row>
    <row r="78" spans="1:13" ht="30" customHeight="1">
      <c r="A78" s="120"/>
      <c r="B78" s="121"/>
      <c r="C78" s="127"/>
      <c r="D78" s="128" t="s">
        <v>205</v>
      </c>
      <c r="E78" s="128"/>
      <c r="F78" s="128"/>
      <c r="G78" s="177" t="s">
        <v>206</v>
      </c>
      <c r="H78" s="128" t="s">
        <v>90</v>
      </c>
      <c r="I78" s="129">
        <v>107</v>
      </c>
      <c r="J78" s="198">
        <v>265426</v>
      </c>
      <c r="K78" s="199">
        <f t="shared" si="9"/>
        <v>28400582</v>
      </c>
      <c r="L78" s="122"/>
      <c r="M78" s="120"/>
    </row>
    <row r="79" spans="1:13" ht="30" customHeight="1">
      <c r="A79" s="120"/>
      <c r="B79" s="121"/>
      <c r="C79" s="127"/>
      <c r="D79" s="128" t="s">
        <v>207</v>
      </c>
      <c r="E79" s="128"/>
      <c r="F79" s="128"/>
      <c r="G79" s="177" t="s">
        <v>208</v>
      </c>
      <c r="H79" s="128" t="s">
        <v>192</v>
      </c>
      <c r="I79" s="129">
        <v>8</v>
      </c>
      <c r="J79" s="198">
        <v>1830699</v>
      </c>
      <c r="K79" s="199">
        <f t="shared" si="9"/>
        <v>14645592</v>
      </c>
      <c r="L79" s="122"/>
      <c r="M79" s="120"/>
    </row>
    <row r="80" spans="1:13" ht="30" customHeight="1" thickBot="1">
      <c r="A80" s="120"/>
      <c r="B80" s="121"/>
      <c r="C80" s="130" t="s">
        <v>11</v>
      </c>
      <c r="D80" s="131"/>
      <c r="E80" s="131"/>
      <c r="F80" s="131"/>
      <c r="G80" s="178"/>
      <c r="H80" s="131"/>
      <c r="I80" s="129"/>
      <c r="J80" s="200"/>
      <c r="K80" s="201">
        <f>SUM(K76:K79)</f>
        <v>60727013</v>
      </c>
      <c r="L80" s="122"/>
      <c r="M80" s="120"/>
    </row>
    <row r="81" spans="1:13" ht="30" customHeight="1" thickBot="1">
      <c r="A81" s="120"/>
      <c r="B81" s="121"/>
      <c r="C81" s="228"/>
      <c r="D81" s="229" t="s">
        <v>490</v>
      </c>
      <c r="E81" s="229"/>
      <c r="F81" s="229"/>
      <c r="G81" s="230" t="s">
        <v>491</v>
      </c>
      <c r="H81" s="231"/>
      <c r="I81" s="232"/>
      <c r="J81" s="233"/>
      <c r="K81" s="221">
        <f>K89+K97+K103+K107</f>
        <v>1492311304</v>
      </c>
      <c r="L81" s="122"/>
      <c r="M81" s="120"/>
    </row>
    <row r="82" spans="1:13" ht="30" customHeight="1" thickBot="1">
      <c r="A82" s="120"/>
      <c r="B82" s="121"/>
      <c r="C82" s="125"/>
      <c r="D82" s="223" t="s">
        <v>209</v>
      </c>
      <c r="E82" s="126"/>
      <c r="F82" s="126"/>
      <c r="G82" s="176" t="s">
        <v>210</v>
      </c>
      <c r="H82" s="126"/>
      <c r="I82" s="126"/>
      <c r="J82" s="196"/>
      <c r="K82" s="197"/>
      <c r="L82" s="122"/>
      <c r="M82" s="120"/>
    </row>
    <row r="83" spans="1:13" ht="30" customHeight="1">
      <c r="A83" s="120"/>
      <c r="B83" s="121"/>
      <c r="C83" s="127"/>
      <c r="D83" s="128" t="s">
        <v>111</v>
      </c>
      <c r="E83" s="128"/>
      <c r="F83" s="128"/>
      <c r="G83" s="177" t="s">
        <v>211</v>
      </c>
      <c r="H83" s="128" t="s">
        <v>99</v>
      </c>
      <c r="I83" s="129">
        <v>158.88999999999999</v>
      </c>
      <c r="J83" s="198">
        <v>57950</v>
      </c>
      <c r="K83" s="202">
        <f t="shared" ref="K83:K88" si="10">ROUND(I83*J83,0)</f>
        <v>9207676</v>
      </c>
      <c r="L83" s="122"/>
      <c r="M83" s="120"/>
    </row>
    <row r="84" spans="1:13" ht="30" customHeight="1">
      <c r="A84" s="120"/>
      <c r="B84" s="121"/>
      <c r="C84" s="127"/>
      <c r="D84" s="128" t="s">
        <v>212</v>
      </c>
      <c r="E84" s="128"/>
      <c r="F84" s="128"/>
      <c r="G84" s="177" t="s">
        <v>213</v>
      </c>
      <c r="H84" s="128" t="s">
        <v>99</v>
      </c>
      <c r="I84" s="129">
        <v>4.37</v>
      </c>
      <c r="J84" s="198">
        <v>896006</v>
      </c>
      <c r="K84" s="202">
        <f t="shared" si="10"/>
        <v>3915546</v>
      </c>
      <c r="L84" s="122"/>
      <c r="M84" s="120"/>
    </row>
    <row r="85" spans="1:13" ht="30" customHeight="1">
      <c r="A85" s="120"/>
      <c r="B85" s="121"/>
      <c r="C85" s="127"/>
      <c r="D85" s="128" t="s">
        <v>214</v>
      </c>
      <c r="E85" s="128"/>
      <c r="F85" s="128"/>
      <c r="G85" s="177" t="s">
        <v>215</v>
      </c>
      <c r="H85" s="128" t="s">
        <v>99</v>
      </c>
      <c r="I85" s="129">
        <v>54.56</v>
      </c>
      <c r="J85" s="198">
        <v>1172284</v>
      </c>
      <c r="K85" s="202">
        <f t="shared" si="10"/>
        <v>63959815</v>
      </c>
      <c r="L85" s="122"/>
      <c r="M85" s="120"/>
    </row>
    <row r="86" spans="1:13" ht="30" customHeight="1">
      <c r="A86" s="120"/>
      <c r="B86" s="121"/>
      <c r="C86" s="127"/>
      <c r="D86" s="128" t="s">
        <v>216</v>
      </c>
      <c r="E86" s="128"/>
      <c r="F86" s="128"/>
      <c r="G86" s="177" t="s">
        <v>217</v>
      </c>
      <c r="H86" s="128" t="s">
        <v>122</v>
      </c>
      <c r="I86" s="129">
        <v>8184.23</v>
      </c>
      <c r="J86" s="198">
        <v>14547</v>
      </c>
      <c r="K86" s="202">
        <f t="shared" si="10"/>
        <v>119055994</v>
      </c>
      <c r="L86" s="122"/>
      <c r="M86" s="120"/>
    </row>
    <row r="87" spans="1:13" ht="30" customHeight="1">
      <c r="A87" s="120"/>
      <c r="B87" s="121"/>
      <c r="C87" s="127"/>
      <c r="D87" s="128" t="s">
        <v>218</v>
      </c>
      <c r="E87" s="128"/>
      <c r="F87" s="128"/>
      <c r="G87" s="177" t="s">
        <v>219</v>
      </c>
      <c r="H87" s="128" t="s">
        <v>99</v>
      </c>
      <c r="I87" s="129">
        <v>358.87</v>
      </c>
      <c r="J87" s="198">
        <v>42791</v>
      </c>
      <c r="K87" s="202">
        <f t="shared" si="10"/>
        <v>15356406</v>
      </c>
      <c r="L87" s="122"/>
      <c r="M87" s="120"/>
    </row>
    <row r="88" spans="1:13" ht="30" customHeight="1">
      <c r="A88" s="120"/>
      <c r="B88" s="121"/>
      <c r="C88" s="127"/>
      <c r="D88" s="128" t="s">
        <v>220</v>
      </c>
      <c r="E88" s="128"/>
      <c r="F88" s="128"/>
      <c r="G88" s="177" t="s">
        <v>221</v>
      </c>
      <c r="H88" s="128" t="s">
        <v>99</v>
      </c>
      <c r="I88" s="129">
        <v>99.2</v>
      </c>
      <c r="J88" s="198">
        <v>44011</v>
      </c>
      <c r="K88" s="202">
        <f t="shared" si="10"/>
        <v>4365891</v>
      </c>
      <c r="L88" s="122"/>
      <c r="M88" s="120"/>
    </row>
    <row r="89" spans="1:13" ht="30" customHeight="1" thickBot="1">
      <c r="A89" s="120"/>
      <c r="B89" s="121"/>
      <c r="C89" s="130" t="s">
        <v>11</v>
      </c>
      <c r="D89" s="134"/>
      <c r="E89" s="134"/>
      <c r="F89" s="133"/>
      <c r="G89" s="180"/>
      <c r="H89" s="133"/>
      <c r="I89" s="129"/>
      <c r="J89" s="203"/>
      <c r="K89" s="201">
        <f>SUM(K83:K88)</f>
        <v>215861328</v>
      </c>
      <c r="L89" s="122"/>
      <c r="M89" s="120"/>
    </row>
    <row r="90" spans="1:13" ht="30" customHeight="1" thickBot="1">
      <c r="A90" s="120"/>
      <c r="B90" s="121"/>
      <c r="C90" s="125"/>
      <c r="D90" s="223" t="s">
        <v>222</v>
      </c>
      <c r="E90" s="126"/>
      <c r="F90" s="126"/>
      <c r="G90" s="176" t="s">
        <v>223</v>
      </c>
      <c r="H90" s="126"/>
      <c r="I90" s="126"/>
      <c r="J90" s="196"/>
      <c r="K90" s="197"/>
      <c r="L90" s="122"/>
      <c r="M90" s="120"/>
    </row>
    <row r="91" spans="1:13" ht="30" customHeight="1">
      <c r="A91" s="120"/>
      <c r="B91" s="121"/>
      <c r="C91" s="127"/>
      <c r="D91" s="135" t="s">
        <v>114</v>
      </c>
      <c r="E91" s="135"/>
      <c r="F91" s="135"/>
      <c r="G91" s="181" t="s">
        <v>224</v>
      </c>
      <c r="H91" s="135" t="s">
        <v>99</v>
      </c>
      <c r="I91" s="129">
        <v>22.32</v>
      </c>
      <c r="J91" s="198">
        <v>2008736</v>
      </c>
      <c r="K91" s="204">
        <f t="shared" ref="K91:K96" si="11">ROUND(I91*J91,0)</f>
        <v>44834988</v>
      </c>
      <c r="L91" s="122"/>
      <c r="M91" s="120"/>
    </row>
    <row r="92" spans="1:13" ht="30" customHeight="1">
      <c r="A92" s="120"/>
      <c r="B92" s="121"/>
      <c r="C92" s="127"/>
      <c r="D92" s="136" t="s">
        <v>120</v>
      </c>
      <c r="E92" s="136"/>
      <c r="F92" s="136"/>
      <c r="G92" s="181" t="s">
        <v>225</v>
      </c>
      <c r="H92" s="135" t="s">
        <v>122</v>
      </c>
      <c r="I92" s="129">
        <v>5373.63</v>
      </c>
      <c r="J92" s="198">
        <v>14547</v>
      </c>
      <c r="K92" s="202">
        <f t="shared" si="11"/>
        <v>78170196</v>
      </c>
      <c r="L92" s="122"/>
      <c r="M92" s="120"/>
    </row>
    <row r="93" spans="1:13" ht="30" customHeight="1">
      <c r="A93" s="120"/>
      <c r="B93" s="121"/>
      <c r="C93" s="127"/>
      <c r="D93" s="135" t="s">
        <v>116</v>
      </c>
      <c r="E93" s="135"/>
      <c r="F93" s="135"/>
      <c r="G93" s="181" t="s">
        <v>226</v>
      </c>
      <c r="H93" s="135" t="s">
        <v>99</v>
      </c>
      <c r="I93" s="129">
        <v>80.87</v>
      </c>
      <c r="J93" s="198">
        <v>1944259</v>
      </c>
      <c r="K93" s="202">
        <f t="shared" si="11"/>
        <v>157232225</v>
      </c>
      <c r="L93" s="122"/>
      <c r="M93" s="120"/>
    </row>
    <row r="94" spans="1:13" s="120" customFormat="1" ht="30" customHeight="1">
      <c r="B94" s="121"/>
      <c r="C94" s="127"/>
      <c r="D94" s="132" t="s">
        <v>227</v>
      </c>
      <c r="E94" s="132"/>
      <c r="F94" s="132"/>
      <c r="G94" s="179" t="s">
        <v>228</v>
      </c>
      <c r="H94" s="132" t="s">
        <v>122</v>
      </c>
      <c r="I94" s="129">
        <v>3744.89</v>
      </c>
      <c r="J94" s="198">
        <v>14547</v>
      </c>
      <c r="K94" s="202">
        <f t="shared" si="11"/>
        <v>54476915</v>
      </c>
      <c r="L94" s="122"/>
    </row>
    <row r="95" spans="1:13" ht="30" customHeight="1">
      <c r="A95" s="120"/>
      <c r="B95" s="121"/>
      <c r="C95" s="127"/>
      <c r="D95" s="135" t="s">
        <v>229</v>
      </c>
      <c r="E95" s="135"/>
      <c r="F95" s="135"/>
      <c r="G95" s="181" t="s">
        <v>230</v>
      </c>
      <c r="H95" s="135" t="s">
        <v>99</v>
      </c>
      <c r="I95" s="129">
        <v>28.69</v>
      </c>
      <c r="J95" s="205">
        <v>1785120</v>
      </c>
      <c r="K95" s="202">
        <f t="shared" si="11"/>
        <v>51215093</v>
      </c>
      <c r="L95" s="122"/>
      <c r="M95" s="120"/>
    </row>
    <row r="96" spans="1:13" s="120" customFormat="1" ht="30" customHeight="1">
      <c r="B96" s="121"/>
      <c r="C96" s="137"/>
      <c r="D96" s="132" t="s">
        <v>231</v>
      </c>
      <c r="E96" s="132"/>
      <c r="F96" s="132"/>
      <c r="G96" s="179" t="s">
        <v>232</v>
      </c>
      <c r="H96" s="132" t="s">
        <v>122</v>
      </c>
      <c r="I96" s="129">
        <v>1811.06</v>
      </c>
      <c r="J96" s="205">
        <v>14563</v>
      </c>
      <c r="K96" s="202">
        <f t="shared" si="11"/>
        <v>26374467</v>
      </c>
      <c r="L96" s="122"/>
    </row>
    <row r="97" spans="1:13" ht="30" customHeight="1" thickBot="1">
      <c r="A97" s="120"/>
      <c r="B97" s="121"/>
      <c r="C97" s="139" t="s">
        <v>11</v>
      </c>
      <c r="D97" s="140"/>
      <c r="E97" s="140"/>
      <c r="F97" s="140"/>
      <c r="G97" s="182"/>
      <c r="H97" s="140"/>
      <c r="I97" s="129"/>
      <c r="J97" s="206"/>
      <c r="K97" s="207">
        <f>SUM(K91:K96)</f>
        <v>412303884</v>
      </c>
      <c r="L97" s="122"/>
      <c r="M97" s="120"/>
    </row>
    <row r="98" spans="1:13" ht="30" customHeight="1" thickBot="1">
      <c r="A98" s="120"/>
      <c r="B98" s="121"/>
      <c r="C98" s="125"/>
      <c r="D98" s="223" t="s">
        <v>233</v>
      </c>
      <c r="E98" s="126"/>
      <c r="F98" s="126"/>
      <c r="G98" s="176" t="s">
        <v>234</v>
      </c>
      <c r="H98" s="126"/>
      <c r="I98" s="126"/>
      <c r="J98" s="196"/>
      <c r="K98" s="197"/>
      <c r="L98" s="122"/>
      <c r="M98" s="120"/>
    </row>
    <row r="99" spans="1:13" ht="30" customHeight="1">
      <c r="A99" s="120"/>
      <c r="B99" s="121"/>
      <c r="C99" s="127"/>
      <c r="D99" s="135" t="s">
        <v>116</v>
      </c>
      <c r="E99" s="135"/>
      <c r="F99" s="135"/>
      <c r="G99" s="181" t="s">
        <v>235</v>
      </c>
      <c r="H99" s="135" t="s">
        <v>99</v>
      </c>
      <c r="I99" s="129">
        <v>5.95</v>
      </c>
      <c r="J99" s="198">
        <v>1944259</v>
      </c>
      <c r="K99" s="202">
        <f t="shared" ref="K99:K102" si="12">ROUND(I99*J99,0)</f>
        <v>11568341</v>
      </c>
      <c r="L99" s="122"/>
      <c r="M99" s="120"/>
    </row>
    <row r="100" spans="1:13" ht="30" customHeight="1">
      <c r="A100" s="120"/>
      <c r="B100" s="121"/>
      <c r="C100" s="127"/>
      <c r="D100" s="135" t="s">
        <v>120</v>
      </c>
      <c r="E100" s="135"/>
      <c r="F100" s="135"/>
      <c r="G100" s="181" t="s">
        <v>236</v>
      </c>
      <c r="H100" s="135" t="s">
        <v>122</v>
      </c>
      <c r="I100" s="129">
        <v>687.01</v>
      </c>
      <c r="J100" s="198">
        <v>14547</v>
      </c>
      <c r="K100" s="202">
        <f t="shared" si="12"/>
        <v>9993934</v>
      </c>
      <c r="L100" s="122"/>
      <c r="M100" s="120"/>
    </row>
    <row r="101" spans="1:13" ht="30" customHeight="1">
      <c r="A101" s="120"/>
      <c r="B101" s="121"/>
      <c r="C101" s="127"/>
      <c r="D101" s="135" t="s">
        <v>125</v>
      </c>
      <c r="E101" s="135"/>
      <c r="F101" s="135"/>
      <c r="G101" s="181" t="s">
        <v>237</v>
      </c>
      <c r="H101" s="135" t="s">
        <v>122</v>
      </c>
      <c r="I101" s="129">
        <v>16752</v>
      </c>
      <c r="J101" s="198">
        <v>35376</v>
      </c>
      <c r="K101" s="202">
        <f t="shared" si="12"/>
        <v>592618752</v>
      </c>
      <c r="L101" s="122"/>
      <c r="M101" s="120"/>
    </row>
    <row r="102" spans="1:13" ht="30" customHeight="1">
      <c r="A102" s="120"/>
      <c r="B102" s="121"/>
      <c r="C102" s="127"/>
      <c r="D102" s="135" t="s">
        <v>123</v>
      </c>
      <c r="E102" s="135"/>
      <c r="F102" s="135"/>
      <c r="G102" s="181" t="s">
        <v>238</v>
      </c>
      <c r="H102" s="135" t="s">
        <v>87</v>
      </c>
      <c r="I102" s="129">
        <v>698</v>
      </c>
      <c r="J102" s="198">
        <v>303600</v>
      </c>
      <c r="K102" s="202">
        <f t="shared" si="12"/>
        <v>211912800</v>
      </c>
      <c r="L102" s="122"/>
      <c r="M102" s="120"/>
    </row>
    <row r="103" spans="1:13" ht="30" customHeight="1" thickBot="1">
      <c r="A103" s="120"/>
      <c r="B103" s="121"/>
      <c r="C103" s="130" t="s">
        <v>11</v>
      </c>
      <c r="D103" s="141"/>
      <c r="E103" s="141"/>
      <c r="F103" s="141"/>
      <c r="G103" s="183"/>
      <c r="H103" s="142"/>
      <c r="I103" s="129"/>
      <c r="J103" s="200"/>
      <c r="K103" s="201">
        <f>SUM(K99:K102)</f>
        <v>826093827</v>
      </c>
      <c r="L103" s="122"/>
      <c r="M103" s="120"/>
    </row>
    <row r="104" spans="1:13" ht="30" customHeight="1" thickBot="1">
      <c r="A104" s="120"/>
      <c r="B104" s="121"/>
      <c r="C104" s="125"/>
      <c r="D104" s="223" t="s">
        <v>239</v>
      </c>
      <c r="E104" s="126"/>
      <c r="F104" s="126"/>
      <c r="G104" s="176" t="s">
        <v>240</v>
      </c>
      <c r="H104" s="126"/>
      <c r="I104" s="126"/>
      <c r="J104" s="196"/>
      <c r="K104" s="197"/>
      <c r="L104" s="122"/>
      <c r="M104" s="120"/>
    </row>
    <row r="105" spans="1:13" ht="30" customHeight="1">
      <c r="A105" s="120"/>
      <c r="B105" s="121"/>
      <c r="C105" s="127"/>
      <c r="D105" s="135" t="s">
        <v>241</v>
      </c>
      <c r="E105" s="135"/>
      <c r="F105" s="135"/>
      <c r="G105" s="181" t="s">
        <v>242</v>
      </c>
      <c r="H105" s="135" t="s">
        <v>99</v>
      </c>
      <c r="I105" s="129">
        <v>13.98</v>
      </c>
      <c r="J105" s="198">
        <v>1306390</v>
      </c>
      <c r="K105" s="202">
        <f t="shared" ref="K105:K106" si="13">ROUND(I105*J105,0)</f>
        <v>18263332</v>
      </c>
      <c r="L105" s="122"/>
      <c r="M105" s="120"/>
    </row>
    <row r="106" spans="1:13" ht="30" customHeight="1">
      <c r="A106" s="120"/>
      <c r="B106" s="121"/>
      <c r="C106" s="127"/>
      <c r="D106" s="135" t="s">
        <v>243</v>
      </c>
      <c r="E106" s="135"/>
      <c r="F106" s="135"/>
      <c r="G106" s="181" t="s">
        <v>244</v>
      </c>
      <c r="H106" s="135" t="s">
        <v>122</v>
      </c>
      <c r="I106" s="129">
        <v>1358.85</v>
      </c>
      <c r="J106" s="198">
        <v>14563</v>
      </c>
      <c r="K106" s="202">
        <f t="shared" si="13"/>
        <v>19788933</v>
      </c>
      <c r="L106" s="122"/>
      <c r="M106" s="120"/>
    </row>
    <row r="107" spans="1:13" ht="30" customHeight="1" thickBot="1">
      <c r="A107" s="120"/>
      <c r="B107" s="121"/>
      <c r="C107" s="130" t="s">
        <v>11</v>
      </c>
      <c r="D107" s="141"/>
      <c r="E107" s="141"/>
      <c r="F107" s="141"/>
      <c r="G107" s="183"/>
      <c r="H107" s="142"/>
      <c r="I107" s="129"/>
      <c r="J107" s="200"/>
      <c r="K107" s="201">
        <f>SUM(K105:K106)</f>
        <v>38052265</v>
      </c>
      <c r="L107" s="122"/>
      <c r="M107" s="120"/>
    </row>
    <row r="108" spans="1:13" ht="30" customHeight="1" thickBot="1">
      <c r="A108" s="120"/>
      <c r="B108" s="121"/>
      <c r="C108" s="228"/>
      <c r="D108" s="229" t="s">
        <v>492</v>
      </c>
      <c r="E108" s="229"/>
      <c r="F108" s="229"/>
      <c r="G108" s="230" t="s">
        <v>493</v>
      </c>
      <c r="H108" s="231"/>
      <c r="I108" s="232"/>
      <c r="J108" s="233"/>
      <c r="K108" s="221">
        <f>K113+K118+K121+K126+K135+K140+K145+K151+K155</f>
        <v>66919308</v>
      </c>
      <c r="L108" s="122"/>
      <c r="M108" s="120"/>
    </row>
    <row r="109" spans="1:13" ht="30" customHeight="1" thickBot="1">
      <c r="A109" s="120"/>
      <c r="B109" s="121"/>
      <c r="C109" s="125"/>
      <c r="D109" s="223" t="s">
        <v>245</v>
      </c>
      <c r="E109" s="126"/>
      <c r="F109" s="126"/>
      <c r="G109" s="176" t="s">
        <v>246</v>
      </c>
      <c r="H109" s="126"/>
      <c r="I109" s="126"/>
      <c r="J109" s="196"/>
      <c r="K109" s="197"/>
      <c r="L109" s="122"/>
      <c r="M109" s="120"/>
    </row>
    <row r="110" spans="1:13" ht="30" customHeight="1">
      <c r="A110" s="120"/>
      <c r="B110" s="121"/>
      <c r="C110" s="127"/>
      <c r="D110" s="128" t="s">
        <v>247</v>
      </c>
      <c r="E110" s="128"/>
      <c r="F110" s="128"/>
      <c r="G110" s="177" t="s">
        <v>248</v>
      </c>
      <c r="H110" s="128" t="s">
        <v>90</v>
      </c>
      <c r="I110" s="129">
        <v>37.86</v>
      </c>
      <c r="J110" s="198">
        <v>20085</v>
      </c>
      <c r="K110" s="199">
        <f t="shared" ref="K110:K112" si="14">ROUND(I110*J110,0)</f>
        <v>760418</v>
      </c>
      <c r="L110" s="122"/>
      <c r="M110" s="120"/>
    </row>
    <row r="111" spans="1:13" ht="30" customHeight="1">
      <c r="A111" s="120"/>
      <c r="B111" s="121"/>
      <c r="C111" s="127"/>
      <c r="D111" s="128" t="s">
        <v>249</v>
      </c>
      <c r="E111" s="128"/>
      <c r="F111" s="128"/>
      <c r="G111" s="177" t="s">
        <v>250</v>
      </c>
      <c r="H111" s="128" t="s">
        <v>93</v>
      </c>
      <c r="I111" s="129">
        <v>5</v>
      </c>
      <c r="J111" s="198">
        <v>45235</v>
      </c>
      <c r="K111" s="199">
        <f t="shared" si="14"/>
        <v>226175</v>
      </c>
      <c r="L111" s="122"/>
      <c r="M111" s="120"/>
    </row>
    <row r="112" spans="1:13" ht="30" customHeight="1">
      <c r="A112" s="120"/>
      <c r="B112" s="121"/>
      <c r="C112" s="127"/>
      <c r="D112" s="128" t="s">
        <v>251</v>
      </c>
      <c r="E112" s="128"/>
      <c r="F112" s="128"/>
      <c r="G112" s="177" t="s">
        <v>221</v>
      </c>
      <c r="H112" s="128" t="s">
        <v>90</v>
      </c>
      <c r="I112" s="129">
        <v>37.86</v>
      </c>
      <c r="J112" s="198">
        <v>57237</v>
      </c>
      <c r="K112" s="199">
        <f t="shared" si="14"/>
        <v>2166993</v>
      </c>
      <c r="L112" s="122"/>
      <c r="M112" s="120"/>
    </row>
    <row r="113" spans="1:13" ht="30" customHeight="1" thickBot="1">
      <c r="A113" s="120"/>
      <c r="B113" s="121"/>
      <c r="C113" s="130" t="s">
        <v>11</v>
      </c>
      <c r="D113" s="131"/>
      <c r="E113" s="131"/>
      <c r="F113" s="131"/>
      <c r="G113" s="178"/>
      <c r="H113" s="131"/>
      <c r="I113" s="129"/>
      <c r="J113" s="200"/>
      <c r="K113" s="201">
        <f>SUM(K110:K112)</f>
        <v>3153586</v>
      </c>
      <c r="L113" s="122"/>
      <c r="M113" s="120"/>
    </row>
    <row r="114" spans="1:13" ht="30" customHeight="1" thickBot="1">
      <c r="A114" s="120"/>
      <c r="B114" s="121"/>
      <c r="C114" s="125"/>
      <c r="D114" s="223" t="s">
        <v>252</v>
      </c>
      <c r="E114" s="126"/>
      <c r="F114" s="126"/>
      <c r="G114" s="176" t="s">
        <v>253</v>
      </c>
      <c r="H114" s="126"/>
      <c r="I114" s="126"/>
      <c r="J114" s="196"/>
      <c r="K114" s="197"/>
      <c r="L114" s="122"/>
      <c r="M114" s="120"/>
    </row>
    <row r="115" spans="1:13" ht="30" customHeight="1">
      <c r="A115" s="120"/>
      <c r="B115" s="121"/>
      <c r="C115" s="127"/>
      <c r="D115" s="128" t="s">
        <v>254</v>
      </c>
      <c r="E115" s="128"/>
      <c r="F115" s="128"/>
      <c r="G115" s="177" t="s">
        <v>255</v>
      </c>
      <c r="H115" s="128" t="s">
        <v>90</v>
      </c>
      <c r="I115" s="129">
        <v>37.86</v>
      </c>
      <c r="J115" s="198">
        <v>18044</v>
      </c>
      <c r="K115" s="202">
        <f t="shared" ref="K115:K117" si="15">ROUND(I115*J115,0)</f>
        <v>683146</v>
      </c>
      <c r="L115" s="122"/>
      <c r="M115" s="120"/>
    </row>
    <row r="116" spans="1:13" ht="30" customHeight="1">
      <c r="A116" s="120"/>
      <c r="B116" s="121"/>
      <c r="C116" s="127"/>
      <c r="D116" s="128" t="s">
        <v>256</v>
      </c>
      <c r="E116" s="128"/>
      <c r="F116" s="128"/>
      <c r="G116" s="177" t="s">
        <v>257</v>
      </c>
      <c r="H116" s="128" t="s">
        <v>90</v>
      </c>
      <c r="I116" s="129">
        <v>19</v>
      </c>
      <c r="J116" s="198">
        <v>20454</v>
      </c>
      <c r="K116" s="202">
        <f t="shared" si="15"/>
        <v>388626</v>
      </c>
      <c r="L116" s="122"/>
      <c r="M116" s="120"/>
    </row>
    <row r="117" spans="1:13" ht="30" customHeight="1">
      <c r="A117" s="120"/>
      <c r="B117" s="121"/>
      <c r="C117" s="127"/>
      <c r="D117" s="128" t="s">
        <v>258</v>
      </c>
      <c r="E117" s="128"/>
      <c r="F117" s="128"/>
      <c r="G117" s="177" t="s">
        <v>259</v>
      </c>
      <c r="H117" s="128" t="s">
        <v>90</v>
      </c>
      <c r="I117" s="129">
        <v>19</v>
      </c>
      <c r="J117" s="198">
        <v>22312</v>
      </c>
      <c r="K117" s="202">
        <f t="shared" si="15"/>
        <v>423928</v>
      </c>
      <c r="L117" s="122"/>
      <c r="M117" s="120"/>
    </row>
    <row r="118" spans="1:13" ht="30" customHeight="1" thickBot="1">
      <c r="A118" s="120"/>
      <c r="B118" s="121"/>
      <c r="C118" s="130" t="s">
        <v>11</v>
      </c>
      <c r="D118" s="134"/>
      <c r="E118" s="134"/>
      <c r="F118" s="133"/>
      <c r="G118" s="180"/>
      <c r="H118" s="133"/>
      <c r="I118" s="129"/>
      <c r="J118" s="203"/>
      <c r="K118" s="201">
        <f>SUM(K115:K117)</f>
        <v>1495700</v>
      </c>
      <c r="L118" s="122"/>
      <c r="M118" s="120"/>
    </row>
    <row r="119" spans="1:13" ht="30" customHeight="1" thickBot="1">
      <c r="A119" s="120"/>
      <c r="B119" s="121"/>
      <c r="C119" s="125"/>
      <c r="D119" s="223" t="s">
        <v>260</v>
      </c>
      <c r="E119" s="126"/>
      <c r="F119" s="126"/>
      <c r="G119" s="176" t="s">
        <v>261</v>
      </c>
      <c r="H119" s="126"/>
      <c r="I119" s="126"/>
      <c r="J119" s="196"/>
      <c r="K119" s="197"/>
      <c r="L119" s="122"/>
      <c r="M119" s="120"/>
    </row>
    <row r="120" spans="1:13" ht="30" customHeight="1">
      <c r="A120" s="120"/>
      <c r="B120" s="121"/>
      <c r="C120" s="127"/>
      <c r="D120" s="135" t="s">
        <v>262</v>
      </c>
      <c r="E120" s="135"/>
      <c r="F120" s="135"/>
      <c r="G120" s="181" t="s">
        <v>263</v>
      </c>
      <c r="H120" s="135" t="s">
        <v>93</v>
      </c>
      <c r="I120" s="129">
        <v>8</v>
      </c>
      <c r="J120" s="198">
        <v>121989</v>
      </c>
      <c r="K120" s="204">
        <f>ROUND(I120*J120,0)</f>
        <v>975912</v>
      </c>
      <c r="L120" s="122"/>
      <c r="M120" s="120"/>
    </row>
    <row r="121" spans="1:13" ht="30" customHeight="1" thickBot="1">
      <c r="A121" s="120"/>
      <c r="B121" s="121"/>
      <c r="C121" s="139" t="s">
        <v>11</v>
      </c>
      <c r="D121" s="140"/>
      <c r="E121" s="140"/>
      <c r="F121" s="140"/>
      <c r="G121" s="182"/>
      <c r="H121" s="140"/>
      <c r="I121" s="129"/>
      <c r="J121" s="206"/>
      <c r="K121" s="207">
        <f>SUM(K120)</f>
        <v>975912</v>
      </c>
      <c r="L121" s="122"/>
      <c r="M121" s="120"/>
    </row>
    <row r="122" spans="1:13" ht="30" customHeight="1" thickBot="1">
      <c r="A122" s="120"/>
      <c r="B122" s="121"/>
      <c r="C122" s="125"/>
      <c r="D122" s="223" t="s">
        <v>264</v>
      </c>
      <c r="E122" s="126"/>
      <c r="F122" s="126"/>
      <c r="G122" s="176" t="s">
        <v>265</v>
      </c>
      <c r="H122" s="126"/>
      <c r="I122" s="126"/>
      <c r="J122" s="196"/>
      <c r="K122" s="197"/>
      <c r="L122" s="122"/>
      <c r="M122" s="120"/>
    </row>
    <row r="123" spans="1:13" ht="30" customHeight="1">
      <c r="A123" s="120"/>
      <c r="B123" s="121"/>
      <c r="C123" s="127"/>
      <c r="D123" s="135" t="s">
        <v>266</v>
      </c>
      <c r="E123" s="135"/>
      <c r="F123" s="135"/>
      <c r="G123" s="181" t="s">
        <v>267</v>
      </c>
      <c r="H123" s="135" t="s">
        <v>93</v>
      </c>
      <c r="I123" s="129">
        <v>12</v>
      </c>
      <c r="J123" s="198">
        <v>56631</v>
      </c>
      <c r="K123" s="202">
        <f t="shared" ref="K123:K125" si="16">ROUND(I123*J123,0)</f>
        <v>679572</v>
      </c>
      <c r="L123" s="122"/>
      <c r="M123" s="120"/>
    </row>
    <row r="124" spans="1:13" ht="30" customHeight="1">
      <c r="A124" s="120"/>
      <c r="B124" s="121"/>
      <c r="C124" s="127"/>
      <c r="D124" s="135" t="s">
        <v>268</v>
      </c>
      <c r="E124" s="135"/>
      <c r="F124" s="135"/>
      <c r="G124" s="181" t="s">
        <v>269</v>
      </c>
      <c r="H124" s="135" t="s">
        <v>93</v>
      </c>
      <c r="I124" s="129">
        <v>9</v>
      </c>
      <c r="J124" s="198">
        <v>62184</v>
      </c>
      <c r="K124" s="202">
        <f t="shared" si="16"/>
        <v>559656</v>
      </c>
      <c r="L124" s="122"/>
      <c r="M124" s="120"/>
    </row>
    <row r="125" spans="1:13" ht="30" customHeight="1">
      <c r="A125" s="120"/>
      <c r="B125" s="121"/>
      <c r="C125" s="127"/>
      <c r="D125" s="135" t="s">
        <v>270</v>
      </c>
      <c r="E125" s="135"/>
      <c r="F125" s="135"/>
      <c r="G125" s="181" t="s">
        <v>271</v>
      </c>
      <c r="H125" s="135" t="s">
        <v>93</v>
      </c>
      <c r="I125" s="129">
        <v>3</v>
      </c>
      <c r="J125" s="198">
        <v>62184</v>
      </c>
      <c r="K125" s="202">
        <f t="shared" si="16"/>
        <v>186552</v>
      </c>
      <c r="L125" s="122"/>
      <c r="M125" s="120"/>
    </row>
    <row r="126" spans="1:13" ht="30" customHeight="1" thickBot="1">
      <c r="A126" s="120"/>
      <c r="B126" s="121"/>
      <c r="C126" s="130" t="s">
        <v>11</v>
      </c>
      <c r="D126" s="141"/>
      <c r="E126" s="141"/>
      <c r="F126" s="141"/>
      <c r="G126" s="183"/>
      <c r="H126" s="142"/>
      <c r="I126" s="129"/>
      <c r="J126" s="200"/>
      <c r="K126" s="201">
        <f>SUM(K123:K125)</f>
        <v>1425780</v>
      </c>
      <c r="L126" s="122"/>
      <c r="M126" s="120"/>
    </row>
    <row r="127" spans="1:13" ht="30" customHeight="1" thickBot="1">
      <c r="A127" s="120"/>
      <c r="B127" s="121"/>
      <c r="C127" s="125"/>
      <c r="D127" s="223" t="s">
        <v>272</v>
      </c>
      <c r="E127" s="126"/>
      <c r="F127" s="126"/>
      <c r="G127" s="176" t="s">
        <v>273</v>
      </c>
      <c r="H127" s="126"/>
      <c r="I127" s="126"/>
      <c r="J127" s="196"/>
      <c r="K127" s="197"/>
      <c r="L127" s="122"/>
      <c r="M127" s="120"/>
    </row>
    <row r="128" spans="1:13" ht="30" customHeight="1">
      <c r="A128" s="120"/>
      <c r="B128" s="121"/>
      <c r="C128" s="127"/>
      <c r="D128" s="135" t="s">
        <v>274</v>
      </c>
      <c r="E128" s="135"/>
      <c r="F128" s="135"/>
      <c r="G128" s="181" t="s">
        <v>275</v>
      </c>
      <c r="H128" s="135" t="s">
        <v>90</v>
      </c>
      <c r="I128" s="129">
        <v>39.14</v>
      </c>
      <c r="J128" s="198">
        <v>48572</v>
      </c>
      <c r="K128" s="202">
        <f t="shared" ref="K128:K134" si="17">ROUND(I128*J128,0)</f>
        <v>1901108</v>
      </c>
      <c r="L128" s="122"/>
      <c r="M128" s="120"/>
    </row>
    <row r="129" spans="1:13" ht="30" customHeight="1">
      <c r="A129" s="120"/>
      <c r="B129" s="121"/>
      <c r="C129" s="127"/>
      <c r="D129" s="135" t="s">
        <v>276</v>
      </c>
      <c r="E129" s="135"/>
      <c r="F129" s="135"/>
      <c r="G129" s="181" t="s">
        <v>277</v>
      </c>
      <c r="H129" s="135" t="s">
        <v>90</v>
      </c>
      <c r="I129" s="129">
        <v>18</v>
      </c>
      <c r="J129" s="198">
        <v>58049</v>
      </c>
      <c r="K129" s="202">
        <f t="shared" si="17"/>
        <v>1044882</v>
      </c>
      <c r="L129" s="122"/>
      <c r="M129" s="120"/>
    </row>
    <row r="130" spans="1:13" ht="30" customHeight="1">
      <c r="A130" s="120"/>
      <c r="B130" s="121"/>
      <c r="C130" s="127"/>
      <c r="D130" s="135" t="s">
        <v>278</v>
      </c>
      <c r="E130" s="135"/>
      <c r="F130" s="135"/>
      <c r="G130" s="181" t="s">
        <v>279</v>
      </c>
      <c r="H130" s="135" t="s">
        <v>90</v>
      </c>
      <c r="I130" s="129">
        <v>43.8</v>
      </c>
      <c r="J130" s="198">
        <v>67416</v>
      </c>
      <c r="K130" s="202">
        <f t="shared" si="17"/>
        <v>2952821</v>
      </c>
      <c r="L130" s="122"/>
      <c r="M130" s="120"/>
    </row>
    <row r="131" spans="1:13" ht="30" customHeight="1">
      <c r="A131" s="120"/>
      <c r="B131" s="121"/>
      <c r="C131" s="127"/>
      <c r="D131" s="135" t="s">
        <v>280</v>
      </c>
      <c r="E131" s="135"/>
      <c r="F131" s="135"/>
      <c r="G131" s="181" t="s">
        <v>281</v>
      </c>
      <c r="H131" s="135" t="s">
        <v>90</v>
      </c>
      <c r="I131" s="129">
        <v>16</v>
      </c>
      <c r="J131" s="198">
        <v>115212</v>
      </c>
      <c r="K131" s="202">
        <f t="shared" si="17"/>
        <v>1843392</v>
      </c>
      <c r="L131" s="122"/>
      <c r="M131" s="120"/>
    </row>
    <row r="132" spans="1:13" ht="30" customHeight="1">
      <c r="A132" s="120"/>
      <c r="B132" s="121"/>
      <c r="C132" s="127"/>
      <c r="D132" s="135" t="s">
        <v>282</v>
      </c>
      <c r="E132" s="135"/>
      <c r="F132" s="135"/>
      <c r="G132" s="181" t="s">
        <v>283</v>
      </c>
      <c r="H132" s="135" t="s">
        <v>90</v>
      </c>
      <c r="I132" s="129">
        <v>49</v>
      </c>
      <c r="J132" s="198">
        <v>131139</v>
      </c>
      <c r="K132" s="202">
        <f t="shared" si="17"/>
        <v>6425811</v>
      </c>
      <c r="L132" s="122"/>
      <c r="M132" s="120"/>
    </row>
    <row r="133" spans="1:13" ht="40.5">
      <c r="A133" s="120"/>
      <c r="B133" s="121"/>
      <c r="C133" s="127"/>
      <c r="D133" s="135" t="s">
        <v>284</v>
      </c>
      <c r="E133" s="135"/>
      <c r="F133" s="135"/>
      <c r="G133" s="181" t="s">
        <v>285</v>
      </c>
      <c r="H133" s="135" t="s">
        <v>93</v>
      </c>
      <c r="I133" s="129">
        <v>1</v>
      </c>
      <c r="J133" s="198">
        <v>922407</v>
      </c>
      <c r="K133" s="202">
        <f t="shared" si="17"/>
        <v>922407</v>
      </c>
      <c r="L133" s="122"/>
      <c r="M133" s="120"/>
    </row>
    <row r="134" spans="1:13" ht="54">
      <c r="A134" s="120"/>
      <c r="B134" s="121"/>
      <c r="C134" s="127"/>
      <c r="D134" s="135" t="s">
        <v>286</v>
      </c>
      <c r="E134" s="135"/>
      <c r="F134" s="135"/>
      <c r="G134" s="181" t="s">
        <v>287</v>
      </c>
      <c r="H134" s="135" t="s">
        <v>93</v>
      </c>
      <c r="I134" s="129">
        <v>2</v>
      </c>
      <c r="J134" s="198">
        <v>1908192</v>
      </c>
      <c r="K134" s="202">
        <f t="shared" si="17"/>
        <v>3816384</v>
      </c>
      <c r="L134" s="122"/>
      <c r="M134" s="120"/>
    </row>
    <row r="135" spans="1:13" ht="30" customHeight="1" thickBot="1">
      <c r="A135" s="120"/>
      <c r="B135" s="121"/>
      <c r="C135" s="130" t="s">
        <v>11</v>
      </c>
      <c r="D135" s="141"/>
      <c r="E135" s="141"/>
      <c r="F135" s="141"/>
      <c r="G135" s="183"/>
      <c r="H135" s="142"/>
      <c r="I135" s="129"/>
      <c r="J135" s="200"/>
      <c r="K135" s="201">
        <f>SUM(K128:K134)</f>
        <v>18906805</v>
      </c>
      <c r="L135" s="122"/>
      <c r="M135" s="120"/>
    </row>
    <row r="136" spans="1:13" ht="30" customHeight="1" thickBot="1">
      <c r="A136" s="120"/>
      <c r="B136" s="121"/>
      <c r="C136" s="125"/>
      <c r="D136" s="223" t="s">
        <v>288</v>
      </c>
      <c r="E136" s="126"/>
      <c r="F136" s="126"/>
      <c r="G136" s="176" t="s">
        <v>289</v>
      </c>
      <c r="H136" s="126"/>
      <c r="I136" s="126"/>
      <c r="J136" s="196"/>
      <c r="K136" s="197"/>
      <c r="L136" s="122"/>
      <c r="M136" s="120"/>
    </row>
    <row r="137" spans="1:13" ht="30" customHeight="1">
      <c r="A137" s="120"/>
      <c r="B137" s="121"/>
      <c r="C137" s="127"/>
      <c r="D137" s="128" t="s">
        <v>290</v>
      </c>
      <c r="E137" s="128"/>
      <c r="F137" s="128"/>
      <c r="G137" s="177" t="s">
        <v>291</v>
      </c>
      <c r="H137" s="128" t="s">
        <v>93</v>
      </c>
      <c r="I137" s="129">
        <v>18</v>
      </c>
      <c r="J137" s="198">
        <v>80498</v>
      </c>
      <c r="K137" s="199">
        <f t="shared" ref="K137:K139" si="18">ROUND(I137*J137,0)</f>
        <v>1448964</v>
      </c>
      <c r="L137" s="122"/>
      <c r="M137" s="120"/>
    </row>
    <row r="138" spans="1:13" ht="30" customHeight="1">
      <c r="A138" s="120"/>
      <c r="B138" s="121"/>
      <c r="C138" s="127"/>
      <c r="D138" s="128" t="s">
        <v>292</v>
      </c>
      <c r="E138" s="128"/>
      <c r="F138" s="128"/>
      <c r="G138" s="177" t="s">
        <v>293</v>
      </c>
      <c r="H138" s="128" t="s">
        <v>93</v>
      </c>
      <c r="I138" s="129">
        <v>3</v>
      </c>
      <c r="J138" s="198">
        <v>80498</v>
      </c>
      <c r="K138" s="199">
        <f t="shared" si="18"/>
        <v>241494</v>
      </c>
      <c r="L138" s="122"/>
      <c r="M138" s="120"/>
    </row>
    <row r="139" spans="1:13" ht="30" customHeight="1">
      <c r="A139" s="120"/>
      <c r="B139" s="121"/>
      <c r="C139" s="127"/>
      <c r="D139" s="128" t="s">
        <v>294</v>
      </c>
      <c r="E139" s="128"/>
      <c r="F139" s="128"/>
      <c r="G139" s="177" t="s">
        <v>295</v>
      </c>
      <c r="H139" s="128" t="s">
        <v>93</v>
      </c>
      <c r="I139" s="129">
        <v>9</v>
      </c>
      <c r="J139" s="198">
        <v>136043</v>
      </c>
      <c r="K139" s="199">
        <f t="shared" si="18"/>
        <v>1224387</v>
      </c>
      <c r="L139" s="122"/>
      <c r="M139" s="120"/>
    </row>
    <row r="140" spans="1:13" ht="30" customHeight="1" thickBot="1">
      <c r="A140" s="120"/>
      <c r="B140" s="121"/>
      <c r="C140" s="130" t="s">
        <v>11</v>
      </c>
      <c r="D140" s="131"/>
      <c r="E140" s="131"/>
      <c r="F140" s="131"/>
      <c r="G140" s="178"/>
      <c r="H140" s="131"/>
      <c r="I140" s="129"/>
      <c r="J140" s="200"/>
      <c r="K140" s="201">
        <f>SUM(K137:K139)</f>
        <v>2914845</v>
      </c>
      <c r="L140" s="122"/>
      <c r="M140" s="120"/>
    </row>
    <row r="141" spans="1:13" ht="30" customHeight="1" thickBot="1">
      <c r="A141" s="120"/>
      <c r="B141" s="121"/>
      <c r="C141" s="125"/>
      <c r="D141" s="223" t="s">
        <v>296</v>
      </c>
      <c r="E141" s="126"/>
      <c r="F141" s="126"/>
      <c r="G141" s="176" t="s">
        <v>297</v>
      </c>
      <c r="H141" s="126"/>
      <c r="I141" s="126"/>
      <c r="J141" s="196"/>
      <c r="K141" s="197"/>
      <c r="L141" s="122"/>
      <c r="M141" s="120"/>
    </row>
    <row r="142" spans="1:13" ht="30" customHeight="1">
      <c r="A142" s="120"/>
      <c r="B142" s="121"/>
      <c r="C142" s="127"/>
      <c r="D142" s="128" t="s">
        <v>298</v>
      </c>
      <c r="E142" s="128"/>
      <c r="F142" s="128"/>
      <c r="G142" s="177" t="s">
        <v>299</v>
      </c>
      <c r="H142" s="128" t="s">
        <v>93</v>
      </c>
      <c r="I142" s="129">
        <v>2</v>
      </c>
      <c r="J142" s="198">
        <v>217853</v>
      </c>
      <c r="K142" s="202">
        <f t="shared" ref="K142:K144" si="19">ROUND(I142*J142,0)</f>
        <v>435706</v>
      </c>
      <c r="L142" s="122"/>
      <c r="M142" s="120"/>
    </row>
    <row r="143" spans="1:13" ht="30" customHeight="1">
      <c r="A143" s="120"/>
      <c r="B143" s="121"/>
      <c r="C143" s="127"/>
      <c r="D143" s="128" t="s">
        <v>300</v>
      </c>
      <c r="E143" s="128"/>
      <c r="F143" s="128"/>
      <c r="G143" s="177" t="s">
        <v>301</v>
      </c>
      <c r="H143" s="128" t="s">
        <v>90</v>
      </c>
      <c r="I143" s="129">
        <v>48</v>
      </c>
      <c r="J143" s="198">
        <v>67416</v>
      </c>
      <c r="K143" s="202">
        <f t="shared" si="19"/>
        <v>3235968</v>
      </c>
      <c r="L143" s="122"/>
      <c r="M143" s="120"/>
    </row>
    <row r="144" spans="1:13" ht="30" customHeight="1">
      <c r="A144" s="120"/>
      <c r="B144" s="121"/>
      <c r="C144" s="127"/>
      <c r="D144" s="128" t="s">
        <v>302</v>
      </c>
      <c r="E144" s="128"/>
      <c r="F144" s="128"/>
      <c r="G144" s="177" t="s">
        <v>303</v>
      </c>
      <c r="H144" s="128" t="s">
        <v>90</v>
      </c>
      <c r="I144" s="129">
        <v>33.01</v>
      </c>
      <c r="J144" s="198">
        <v>67416</v>
      </c>
      <c r="K144" s="202">
        <f t="shared" si="19"/>
        <v>2225402</v>
      </c>
      <c r="L144" s="122"/>
      <c r="M144" s="120"/>
    </row>
    <row r="145" spans="1:13" ht="30" customHeight="1" thickBot="1">
      <c r="A145" s="120"/>
      <c r="B145" s="121"/>
      <c r="C145" s="130" t="s">
        <v>11</v>
      </c>
      <c r="D145" s="134"/>
      <c r="E145" s="134"/>
      <c r="F145" s="133"/>
      <c r="G145" s="180"/>
      <c r="H145" s="133"/>
      <c r="I145" s="129"/>
      <c r="J145" s="203"/>
      <c r="K145" s="201">
        <f>SUM(K142:K144)</f>
        <v>5897076</v>
      </c>
      <c r="L145" s="122"/>
      <c r="M145" s="120"/>
    </row>
    <row r="146" spans="1:13" ht="30" customHeight="1" thickBot="1">
      <c r="A146" s="120"/>
      <c r="B146" s="121"/>
      <c r="C146" s="125"/>
      <c r="D146" s="223" t="s">
        <v>304</v>
      </c>
      <c r="E146" s="126"/>
      <c r="F146" s="126"/>
      <c r="G146" s="176" t="s">
        <v>305</v>
      </c>
      <c r="H146" s="126"/>
      <c r="I146" s="126"/>
      <c r="J146" s="196"/>
      <c r="K146" s="197"/>
      <c r="L146" s="122"/>
      <c r="M146" s="120"/>
    </row>
    <row r="147" spans="1:13" ht="30" customHeight="1">
      <c r="A147" s="120"/>
      <c r="B147" s="121"/>
      <c r="C147" s="127"/>
      <c r="D147" s="135" t="s">
        <v>306</v>
      </c>
      <c r="E147" s="135"/>
      <c r="F147" s="135"/>
      <c r="G147" s="181" t="s">
        <v>307</v>
      </c>
      <c r="H147" s="135" t="s">
        <v>93</v>
      </c>
      <c r="I147" s="129">
        <v>9</v>
      </c>
      <c r="J147" s="208">
        <v>871635</v>
      </c>
      <c r="K147" s="204">
        <f t="shared" ref="K147:K150" si="20">ROUND(I147*J147,0)</f>
        <v>7844715</v>
      </c>
      <c r="L147" s="122"/>
      <c r="M147" s="120"/>
    </row>
    <row r="148" spans="1:13" ht="30" customHeight="1">
      <c r="A148" s="120"/>
      <c r="B148" s="121"/>
      <c r="C148" s="127"/>
      <c r="D148" s="136" t="s">
        <v>308</v>
      </c>
      <c r="E148" s="136"/>
      <c r="F148" s="136"/>
      <c r="G148" s="181" t="s">
        <v>309</v>
      </c>
      <c r="H148" s="135" t="s">
        <v>93</v>
      </c>
      <c r="I148" s="129">
        <v>8</v>
      </c>
      <c r="J148" s="198">
        <v>540762</v>
      </c>
      <c r="K148" s="202">
        <f t="shared" si="20"/>
        <v>4326096</v>
      </c>
      <c r="L148" s="122"/>
      <c r="M148" s="120"/>
    </row>
    <row r="149" spans="1:13" ht="30" customHeight="1">
      <c r="A149" s="120"/>
      <c r="B149" s="121"/>
      <c r="C149" s="127"/>
      <c r="D149" s="135" t="s">
        <v>310</v>
      </c>
      <c r="E149" s="135"/>
      <c r="F149" s="135"/>
      <c r="G149" s="181" t="s">
        <v>311</v>
      </c>
      <c r="H149" s="135" t="s">
        <v>93</v>
      </c>
      <c r="I149" s="129">
        <v>6</v>
      </c>
      <c r="J149" s="198">
        <v>651224</v>
      </c>
      <c r="K149" s="202">
        <f t="shared" si="20"/>
        <v>3907344</v>
      </c>
      <c r="L149" s="122"/>
      <c r="M149" s="120"/>
    </row>
    <row r="150" spans="1:13" s="120" customFormat="1" ht="30" customHeight="1">
      <c r="B150" s="121"/>
      <c r="C150" s="127"/>
      <c r="D150" s="132" t="s">
        <v>312</v>
      </c>
      <c r="E150" s="132"/>
      <c r="F150" s="132"/>
      <c r="G150" s="179" t="s">
        <v>313</v>
      </c>
      <c r="H150" s="132" t="s">
        <v>93</v>
      </c>
      <c r="I150" s="129">
        <v>1</v>
      </c>
      <c r="J150" s="198">
        <v>1978284</v>
      </c>
      <c r="K150" s="202">
        <f t="shared" si="20"/>
        <v>1978284</v>
      </c>
      <c r="L150" s="122"/>
    </row>
    <row r="151" spans="1:13" ht="30" customHeight="1" thickBot="1">
      <c r="A151" s="120"/>
      <c r="B151" s="121"/>
      <c r="C151" s="139" t="s">
        <v>11</v>
      </c>
      <c r="D151" s="140"/>
      <c r="E151" s="140"/>
      <c r="F151" s="140"/>
      <c r="G151" s="182"/>
      <c r="H151" s="140"/>
      <c r="I151" s="129"/>
      <c r="J151" s="206"/>
      <c r="K151" s="207">
        <f>SUM(K147:K150)</f>
        <v>18056439</v>
      </c>
      <c r="L151" s="122"/>
      <c r="M151" s="120"/>
    </row>
    <row r="152" spans="1:13" ht="30" customHeight="1" thickBot="1">
      <c r="A152" s="120"/>
      <c r="B152" s="121"/>
      <c r="C152" s="125"/>
      <c r="D152" s="223" t="s">
        <v>314</v>
      </c>
      <c r="E152" s="126"/>
      <c r="F152" s="126"/>
      <c r="G152" s="176" t="s">
        <v>315</v>
      </c>
      <c r="H152" s="126"/>
      <c r="I152" s="126"/>
      <c r="J152" s="196"/>
      <c r="K152" s="197"/>
      <c r="L152" s="122"/>
      <c r="M152" s="120"/>
    </row>
    <row r="153" spans="1:13" ht="30" customHeight="1">
      <c r="A153" s="120"/>
      <c r="B153" s="121"/>
      <c r="C153" s="127"/>
      <c r="D153" s="135" t="s">
        <v>316</v>
      </c>
      <c r="E153" s="135"/>
      <c r="F153" s="135"/>
      <c r="G153" s="181" t="s">
        <v>317</v>
      </c>
      <c r="H153" s="135" t="s">
        <v>93</v>
      </c>
      <c r="I153" s="129">
        <v>2</v>
      </c>
      <c r="J153" s="198">
        <v>6455592</v>
      </c>
      <c r="K153" s="202">
        <f t="shared" ref="K153:K154" si="21">ROUND(I153*J153,0)</f>
        <v>12911184</v>
      </c>
      <c r="L153" s="122"/>
      <c r="M153" s="120"/>
    </row>
    <row r="154" spans="1:13" ht="60.75" customHeight="1">
      <c r="A154" s="120"/>
      <c r="B154" s="121"/>
      <c r="C154" s="127"/>
      <c r="D154" s="135" t="s">
        <v>318</v>
      </c>
      <c r="E154" s="135"/>
      <c r="F154" s="135"/>
      <c r="G154" s="181" t="s">
        <v>319</v>
      </c>
      <c r="H154" s="135" t="s">
        <v>93</v>
      </c>
      <c r="I154" s="129">
        <v>1</v>
      </c>
      <c r="J154" s="198">
        <v>1181981</v>
      </c>
      <c r="K154" s="202">
        <f t="shared" si="21"/>
        <v>1181981</v>
      </c>
      <c r="L154" s="122"/>
      <c r="M154" s="120"/>
    </row>
    <row r="155" spans="1:13" ht="30" customHeight="1" thickBot="1">
      <c r="A155" s="120"/>
      <c r="B155" s="121"/>
      <c r="C155" s="130" t="s">
        <v>11</v>
      </c>
      <c r="D155" s="141"/>
      <c r="E155" s="141"/>
      <c r="F155" s="141"/>
      <c r="G155" s="183"/>
      <c r="H155" s="142"/>
      <c r="I155" s="129"/>
      <c r="J155" s="200"/>
      <c r="K155" s="201">
        <f>SUM(K153:K154)</f>
        <v>14093165</v>
      </c>
      <c r="L155" s="122"/>
      <c r="M155" s="120"/>
    </row>
    <row r="156" spans="1:13" ht="30" customHeight="1" thickBot="1">
      <c r="A156" s="120"/>
      <c r="B156" s="121"/>
      <c r="C156" s="228"/>
      <c r="D156" s="229" t="s">
        <v>494</v>
      </c>
      <c r="E156" s="229"/>
      <c r="F156" s="229"/>
      <c r="G156" s="230" t="s">
        <v>495</v>
      </c>
      <c r="H156" s="231"/>
      <c r="I156" s="232"/>
      <c r="J156" s="233"/>
      <c r="K156" s="221">
        <f>K163+K181+K189+K201+K207</f>
        <v>1837392660</v>
      </c>
      <c r="L156" s="122"/>
      <c r="M156" s="120"/>
    </row>
    <row r="157" spans="1:13" ht="30" customHeight="1" thickBot="1">
      <c r="A157" s="120"/>
      <c r="B157" s="121"/>
      <c r="C157" s="125"/>
      <c r="D157" s="223" t="s">
        <v>320</v>
      </c>
      <c r="E157" s="126"/>
      <c r="F157" s="126"/>
      <c r="G157" s="176" t="s">
        <v>321</v>
      </c>
      <c r="H157" s="126"/>
      <c r="I157" s="126"/>
      <c r="J157" s="196"/>
      <c r="K157" s="197"/>
      <c r="L157" s="122"/>
      <c r="M157" s="120"/>
    </row>
    <row r="158" spans="1:13" ht="30" customHeight="1">
      <c r="A158" s="120"/>
      <c r="B158" s="121"/>
      <c r="C158" s="127"/>
      <c r="D158" s="135" t="s">
        <v>322</v>
      </c>
      <c r="E158" s="135"/>
      <c r="F158" s="135"/>
      <c r="G158" s="181" t="s">
        <v>323</v>
      </c>
      <c r="H158" s="135" t="s">
        <v>93</v>
      </c>
      <c r="I158" s="129">
        <v>3</v>
      </c>
      <c r="J158" s="198">
        <v>1148400</v>
      </c>
      <c r="K158" s="202">
        <f t="shared" ref="K158:K162" si="22">ROUND(I158*J158,0)</f>
        <v>3445200</v>
      </c>
      <c r="L158" s="122"/>
      <c r="M158" s="120"/>
    </row>
    <row r="159" spans="1:13" ht="30" customHeight="1">
      <c r="A159" s="120"/>
      <c r="B159" s="121"/>
      <c r="C159" s="127"/>
      <c r="D159" s="135" t="s">
        <v>324</v>
      </c>
      <c r="E159" s="135"/>
      <c r="F159" s="135"/>
      <c r="G159" s="181" t="s">
        <v>325</v>
      </c>
      <c r="H159" s="135" t="s">
        <v>93</v>
      </c>
      <c r="I159" s="129">
        <v>3</v>
      </c>
      <c r="J159" s="198">
        <v>5913600</v>
      </c>
      <c r="K159" s="202">
        <f t="shared" si="22"/>
        <v>17740800</v>
      </c>
      <c r="L159" s="122"/>
      <c r="M159" s="120"/>
    </row>
    <row r="160" spans="1:13" ht="30" customHeight="1">
      <c r="A160" s="120"/>
      <c r="B160" s="121"/>
      <c r="C160" s="127"/>
      <c r="D160" s="135" t="s">
        <v>326</v>
      </c>
      <c r="E160" s="135"/>
      <c r="F160" s="135"/>
      <c r="G160" s="181" t="s">
        <v>327</v>
      </c>
      <c r="H160" s="135" t="s">
        <v>93</v>
      </c>
      <c r="I160" s="129">
        <v>1</v>
      </c>
      <c r="J160" s="198">
        <v>3478992</v>
      </c>
      <c r="K160" s="202">
        <f t="shared" si="22"/>
        <v>3478992</v>
      </c>
      <c r="L160" s="122"/>
      <c r="M160" s="120"/>
    </row>
    <row r="161" spans="1:13" ht="30" customHeight="1">
      <c r="A161" s="120"/>
      <c r="B161" s="121"/>
      <c r="C161" s="127"/>
      <c r="D161" s="135" t="s">
        <v>328</v>
      </c>
      <c r="E161" s="135"/>
      <c r="F161" s="135"/>
      <c r="G161" s="181" t="s">
        <v>329</v>
      </c>
      <c r="H161" s="135" t="s">
        <v>93</v>
      </c>
      <c r="I161" s="129">
        <v>2</v>
      </c>
      <c r="J161" s="198">
        <v>2823348</v>
      </c>
      <c r="K161" s="202">
        <f t="shared" si="22"/>
        <v>5646696</v>
      </c>
      <c r="L161" s="122"/>
      <c r="M161" s="120"/>
    </row>
    <row r="162" spans="1:13" ht="30" customHeight="1">
      <c r="A162" s="120"/>
      <c r="B162" s="121"/>
      <c r="C162" s="127"/>
      <c r="D162" s="135" t="s">
        <v>330</v>
      </c>
      <c r="E162" s="135"/>
      <c r="F162" s="135"/>
      <c r="G162" s="181" t="s">
        <v>331</v>
      </c>
      <c r="H162" s="135" t="s">
        <v>93</v>
      </c>
      <c r="I162" s="129">
        <v>100</v>
      </c>
      <c r="J162" s="198">
        <v>98340</v>
      </c>
      <c r="K162" s="202">
        <f t="shared" si="22"/>
        <v>9834000</v>
      </c>
      <c r="L162" s="122"/>
      <c r="M162" s="120"/>
    </row>
    <row r="163" spans="1:13" ht="30" customHeight="1" thickBot="1">
      <c r="A163" s="120"/>
      <c r="B163" s="121"/>
      <c r="C163" s="130" t="s">
        <v>11</v>
      </c>
      <c r="D163" s="141"/>
      <c r="E163" s="141"/>
      <c r="F163" s="141"/>
      <c r="G163" s="183"/>
      <c r="H163" s="142"/>
      <c r="I163" s="129"/>
      <c r="J163" s="200"/>
      <c r="K163" s="201">
        <f>SUM(K158:K162)</f>
        <v>40145688</v>
      </c>
      <c r="L163" s="122"/>
      <c r="M163" s="120"/>
    </row>
    <row r="164" spans="1:13" ht="30" customHeight="1" thickBot="1">
      <c r="A164" s="120"/>
      <c r="B164" s="121"/>
      <c r="C164" s="125"/>
      <c r="D164" s="223" t="s">
        <v>332</v>
      </c>
      <c r="E164" s="126"/>
      <c r="F164" s="126"/>
      <c r="G164" s="176" t="s">
        <v>333</v>
      </c>
      <c r="H164" s="126"/>
      <c r="I164" s="126"/>
      <c r="J164" s="196"/>
      <c r="K164" s="197"/>
      <c r="L164" s="122"/>
      <c r="M164" s="120"/>
    </row>
    <row r="165" spans="1:13" ht="40.5">
      <c r="A165" s="120"/>
      <c r="B165" s="121"/>
      <c r="C165" s="127"/>
      <c r="D165" s="128" t="s">
        <v>334</v>
      </c>
      <c r="E165" s="128"/>
      <c r="F165" s="128"/>
      <c r="G165" s="177" t="s">
        <v>335</v>
      </c>
      <c r="H165" s="128" t="s">
        <v>90</v>
      </c>
      <c r="I165" s="129">
        <v>390</v>
      </c>
      <c r="J165" s="198">
        <v>200376</v>
      </c>
      <c r="K165" s="199">
        <f t="shared" ref="K165:K180" si="23">ROUND(I165*J165,0)</f>
        <v>78146640</v>
      </c>
      <c r="L165" s="122"/>
      <c r="M165" s="120"/>
    </row>
    <row r="166" spans="1:13" ht="27">
      <c r="A166" s="120"/>
      <c r="B166" s="121"/>
      <c r="C166" s="127"/>
      <c r="D166" s="128" t="s">
        <v>336</v>
      </c>
      <c r="E166" s="128"/>
      <c r="F166" s="128"/>
      <c r="G166" s="177" t="s">
        <v>337</v>
      </c>
      <c r="H166" s="128" t="s">
        <v>90</v>
      </c>
      <c r="I166" s="129">
        <v>490</v>
      </c>
      <c r="J166" s="198">
        <v>156816</v>
      </c>
      <c r="K166" s="199">
        <f t="shared" si="23"/>
        <v>76839840</v>
      </c>
      <c r="L166" s="122"/>
      <c r="M166" s="120"/>
    </row>
    <row r="167" spans="1:13" ht="27">
      <c r="A167" s="120"/>
      <c r="B167" s="121"/>
      <c r="C167" s="127"/>
      <c r="D167" s="128" t="s">
        <v>338</v>
      </c>
      <c r="E167" s="128"/>
      <c r="F167" s="128"/>
      <c r="G167" s="177" t="s">
        <v>339</v>
      </c>
      <c r="H167" s="128" t="s">
        <v>90</v>
      </c>
      <c r="I167" s="129">
        <v>100</v>
      </c>
      <c r="J167" s="198">
        <v>54886</v>
      </c>
      <c r="K167" s="199">
        <f t="shared" si="23"/>
        <v>5488600</v>
      </c>
      <c r="L167" s="122"/>
      <c r="M167" s="120"/>
    </row>
    <row r="168" spans="1:13" ht="27">
      <c r="A168" s="120"/>
      <c r="B168" s="121"/>
      <c r="C168" s="127"/>
      <c r="D168" s="128" t="s">
        <v>340</v>
      </c>
      <c r="E168" s="128"/>
      <c r="F168" s="128"/>
      <c r="G168" s="177" t="s">
        <v>341</v>
      </c>
      <c r="H168" s="128" t="s">
        <v>90</v>
      </c>
      <c r="I168" s="129">
        <v>270</v>
      </c>
      <c r="J168" s="198">
        <v>77695</v>
      </c>
      <c r="K168" s="199">
        <f t="shared" si="23"/>
        <v>20977650</v>
      </c>
      <c r="L168" s="122"/>
      <c r="M168" s="120"/>
    </row>
    <row r="169" spans="1:13" ht="27">
      <c r="A169" s="120"/>
      <c r="B169" s="121"/>
      <c r="C169" s="127"/>
      <c r="D169" s="128" t="s">
        <v>342</v>
      </c>
      <c r="E169" s="128"/>
      <c r="F169" s="128"/>
      <c r="G169" s="177" t="s">
        <v>343</v>
      </c>
      <c r="H169" s="128" t="s">
        <v>90</v>
      </c>
      <c r="I169" s="129">
        <v>150</v>
      </c>
      <c r="J169" s="198">
        <v>74369</v>
      </c>
      <c r="K169" s="199">
        <f t="shared" si="23"/>
        <v>11155350</v>
      </c>
      <c r="L169" s="122"/>
      <c r="M169" s="120"/>
    </row>
    <row r="170" spans="1:13" ht="27">
      <c r="A170" s="120"/>
      <c r="B170" s="121"/>
      <c r="C170" s="127"/>
      <c r="D170" s="128" t="s">
        <v>344</v>
      </c>
      <c r="E170" s="128"/>
      <c r="F170" s="128"/>
      <c r="G170" s="177" t="s">
        <v>345</v>
      </c>
      <c r="H170" s="128" t="s">
        <v>90</v>
      </c>
      <c r="I170" s="129">
        <v>160</v>
      </c>
      <c r="J170" s="198">
        <v>56311</v>
      </c>
      <c r="K170" s="199">
        <f t="shared" si="23"/>
        <v>9009760</v>
      </c>
      <c r="L170" s="122"/>
      <c r="M170" s="120"/>
    </row>
    <row r="171" spans="1:13" ht="27">
      <c r="A171" s="120"/>
      <c r="B171" s="121"/>
      <c r="C171" s="127"/>
      <c r="D171" s="128" t="s">
        <v>346</v>
      </c>
      <c r="E171" s="128"/>
      <c r="F171" s="128"/>
      <c r="G171" s="177" t="s">
        <v>347</v>
      </c>
      <c r="H171" s="128" t="s">
        <v>90</v>
      </c>
      <c r="I171" s="129">
        <v>100</v>
      </c>
      <c r="J171" s="198">
        <v>68904</v>
      </c>
      <c r="K171" s="199">
        <f t="shared" si="23"/>
        <v>6890400</v>
      </c>
      <c r="L171" s="122"/>
      <c r="M171" s="120"/>
    </row>
    <row r="172" spans="1:13" ht="27">
      <c r="A172" s="120"/>
      <c r="B172" s="121"/>
      <c r="C172" s="127"/>
      <c r="D172" s="128" t="s">
        <v>348</v>
      </c>
      <c r="E172" s="128"/>
      <c r="F172" s="128"/>
      <c r="G172" s="177" t="s">
        <v>349</v>
      </c>
      <c r="H172" s="128" t="s">
        <v>90</v>
      </c>
      <c r="I172" s="129">
        <v>270</v>
      </c>
      <c r="J172" s="198">
        <v>73181</v>
      </c>
      <c r="K172" s="199">
        <f t="shared" si="23"/>
        <v>19758870</v>
      </c>
      <c r="L172" s="122"/>
      <c r="M172" s="120"/>
    </row>
    <row r="173" spans="1:13" ht="27">
      <c r="A173" s="120"/>
      <c r="B173" s="121"/>
      <c r="C173" s="127"/>
      <c r="D173" s="128" t="s">
        <v>350</v>
      </c>
      <c r="E173" s="128"/>
      <c r="F173" s="128"/>
      <c r="G173" s="177" t="s">
        <v>351</v>
      </c>
      <c r="H173" s="128" t="s">
        <v>90</v>
      </c>
      <c r="I173" s="129">
        <v>12</v>
      </c>
      <c r="J173" s="198">
        <v>466963</v>
      </c>
      <c r="K173" s="199">
        <f t="shared" si="23"/>
        <v>5603556</v>
      </c>
      <c r="L173" s="122"/>
      <c r="M173" s="120"/>
    </row>
    <row r="174" spans="1:13" ht="40.5">
      <c r="A174" s="120"/>
      <c r="B174" s="121"/>
      <c r="C174" s="127"/>
      <c r="D174" s="128" t="s">
        <v>352</v>
      </c>
      <c r="E174" s="128"/>
      <c r="F174" s="128"/>
      <c r="G174" s="177" t="s">
        <v>353</v>
      </c>
      <c r="H174" s="128" t="s">
        <v>93</v>
      </c>
      <c r="I174" s="129">
        <v>12</v>
      </c>
      <c r="J174" s="198">
        <v>820829</v>
      </c>
      <c r="K174" s="199">
        <f t="shared" si="23"/>
        <v>9849948</v>
      </c>
      <c r="L174" s="122"/>
      <c r="M174" s="120"/>
    </row>
    <row r="175" spans="1:13" ht="27">
      <c r="A175" s="120"/>
      <c r="B175" s="121"/>
      <c r="C175" s="127"/>
      <c r="D175" s="128" t="s">
        <v>354</v>
      </c>
      <c r="E175" s="128"/>
      <c r="F175" s="128"/>
      <c r="G175" s="177" t="s">
        <v>355</v>
      </c>
      <c r="H175" s="128" t="s">
        <v>93</v>
      </c>
      <c r="I175" s="129">
        <v>8</v>
      </c>
      <c r="J175" s="198">
        <v>437976</v>
      </c>
      <c r="K175" s="199">
        <f t="shared" si="23"/>
        <v>3503808</v>
      </c>
      <c r="L175" s="122"/>
      <c r="M175" s="120"/>
    </row>
    <row r="176" spans="1:13" ht="27">
      <c r="A176" s="120"/>
      <c r="B176" s="121"/>
      <c r="C176" s="127"/>
      <c r="D176" s="128" t="s">
        <v>356</v>
      </c>
      <c r="E176" s="128"/>
      <c r="F176" s="128"/>
      <c r="G176" s="177" t="s">
        <v>357</v>
      </c>
      <c r="H176" s="128" t="s">
        <v>93</v>
      </c>
      <c r="I176" s="129">
        <v>12</v>
      </c>
      <c r="J176" s="198">
        <v>671088</v>
      </c>
      <c r="K176" s="199">
        <f t="shared" si="23"/>
        <v>8053056</v>
      </c>
      <c r="L176" s="122"/>
      <c r="M176" s="120"/>
    </row>
    <row r="177" spans="1:13" ht="27">
      <c r="A177" s="120"/>
      <c r="B177" s="121"/>
      <c r="C177" s="127"/>
      <c r="D177" s="128" t="s">
        <v>358</v>
      </c>
      <c r="E177" s="128"/>
      <c r="F177" s="128"/>
      <c r="G177" s="177" t="s">
        <v>359</v>
      </c>
      <c r="H177" s="128" t="s">
        <v>93</v>
      </c>
      <c r="I177" s="129">
        <v>1</v>
      </c>
      <c r="J177" s="198">
        <v>738778</v>
      </c>
      <c r="K177" s="199">
        <f t="shared" si="23"/>
        <v>738778</v>
      </c>
      <c r="L177" s="122"/>
      <c r="M177" s="120"/>
    </row>
    <row r="178" spans="1:13" ht="40.5">
      <c r="A178" s="120"/>
      <c r="B178" s="121"/>
      <c r="C178" s="127"/>
      <c r="D178" s="128" t="s">
        <v>360</v>
      </c>
      <c r="E178" s="128"/>
      <c r="F178" s="128"/>
      <c r="G178" s="177" t="s">
        <v>361</v>
      </c>
      <c r="H178" s="128" t="s">
        <v>93</v>
      </c>
      <c r="I178" s="129">
        <v>2</v>
      </c>
      <c r="J178" s="198">
        <v>1240272</v>
      </c>
      <c r="K178" s="199">
        <f t="shared" si="23"/>
        <v>2480544</v>
      </c>
      <c r="L178" s="122"/>
      <c r="M178" s="120"/>
    </row>
    <row r="179" spans="1:13" ht="27">
      <c r="A179" s="120"/>
      <c r="B179" s="121"/>
      <c r="C179" s="127"/>
      <c r="D179" s="128" t="s">
        <v>362</v>
      </c>
      <c r="E179" s="128"/>
      <c r="F179" s="128"/>
      <c r="G179" s="177" t="s">
        <v>363</v>
      </c>
      <c r="H179" s="128" t="s">
        <v>90</v>
      </c>
      <c r="I179" s="129">
        <v>22</v>
      </c>
      <c r="J179" s="198">
        <v>136224</v>
      </c>
      <c r="K179" s="199">
        <f t="shared" si="23"/>
        <v>2996928</v>
      </c>
      <c r="L179" s="122"/>
      <c r="M179" s="120"/>
    </row>
    <row r="180" spans="1:13" ht="27">
      <c r="A180" s="120"/>
      <c r="B180" s="121"/>
      <c r="C180" s="127"/>
      <c r="D180" s="128" t="s">
        <v>364</v>
      </c>
      <c r="E180" s="128"/>
      <c r="F180" s="128"/>
      <c r="G180" s="177" t="s">
        <v>365</v>
      </c>
      <c r="H180" s="128" t="s">
        <v>90</v>
      </c>
      <c r="I180" s="129">
        <v>350</v>
      </c>
      <c r="J180" s="198">
        <v>365244</v>
      </c>
      <c r="K180" s="199">
        <f t="shared" si="23"/>
        <v>127835400</v>
      </c>
      <c r="L180" s="122"/>
      <c r="M180" s="120"/>
    </row>
    <row r="181" spans="1:13" ht="30" customHeight="1" thickBot="1">
      <c r="A181" s="120"/>
      <c r="B181" s="121"/>
      <c r="C181" s="130" t="s">
        <v>11</v>
      </c>
      <c r="D181" s="131"/>
      <c r="E181" s="131"/>
      <c r="F181" s="131"/>
      <c r="G181" s="178"/>
      <c r="H181" s="131"/>
      <c r="I181" s="129"/>
      <c r="J181" s="200"/>
      <c r="K181" s="201">
        <f>SUM(K165:K180)</f>
        <v>389329128</v>
      </c>
      <c r="L181" s="122"/>
      <c r="M181" s="120"/>
    </row>
    <row r="182" spans="1:13" ht="30" customHeight="1" thickBot="1">
      <c r="A182" s="120"/>
      <c r="B182" s="121"/>
      <c r="C182" s="125"/>
      <c r="D182" s="223" t="s">
        <v>366</v>
      </c>
      <c r="E182" s="126"/>
      <c r="F182" s="126"/>
      <c r="G182" s="176" t="s">
        <v>367</v>
      </c>
      <c r="H182" s="126"/>
      <c r="I182" s="126"/>
      <c r="J182" s="196"/>
      <c r="K182" s="197"/>
      <c r="L182" s="122"/>
      <c r="M182" s="120"/>
    </row>
    <row r="183" spans="1:13" ht="27">
      <c r="A183" s="120"/>
      <c r="B183" s="121"/>
      <c r="C183" s="127"/>
      <c r="D183" s="128" t="s">
        <v>368</v>
      </c>
      <c r="E183" s="128"/>
      <c r="F183" s="128"/>
      <c r="G183" s="177" t="s">
        <v>369</v>
      </c>
      <c r="H183" s="128" t="s">
        <v>93</v>
      </c>
      <c r="I183" s="129">
        <v>1</v>
      </c>
      <c r="J183" s="198">
        <v>15404400</v>
      </c>
      <c r="K183" s="202">
        <f t="shared" ref="K183:K188" si="24">ROUND(I183*J183,0)</f>
        <v>15404400</v>
      </c>
      <c r="L183" s="122"/>
      <c r="M183" s="120"/>
    </row>
    <row r="184" spans="1:13" ht="27">
      <c r="A184" s="120"/>
      <c r="B184" s="121"/>
      <c r="C184" s="127"/>
      <c r="D184" s="128" t="s">
        <v>370</v>
      </c>
      <c r="E184" s="128"/>
      <c r="F184" s="128"/>
      <c r="G184" s="177" t="s">
        <v>371</v>
      </c>
      <c r="H184" s="128" t="s">
        <v>93</v>
      </c>
      <c r="I184" s="129">
        <v>1</v>
      </c>
      <c r="J184" s="198">
        <v>37752000</v>
      </c>
      <c r="K184" s="202">
        <f t="shared" si="24"/>
        <v>37752000</v>
      </c>
      <c r="L184" s="122"/>
      <c r="M184" s="120"/>
    </row>
    <row r="185" spans="1:13" ht="81">
      <c r="A185" s="120"/>
      <c r="B185" s="121"/>
      <c r="C185" s="127"/>
      <c r="D185" s="128" t="s">
        <v>372</v>
      </c>
      <c r="E185" s="128"/>
      <c r="F185" s="128"/>
      <c r="G185" s="177" t="s">
        <v>373</v>
      </c>
      <c r="H185" s="128" t="s">
        <v>90</v>
      </c>
      <c r="I185" s="129">
        <v>10</v>
      </c>
      <c r="J185" s="198">
        <v>1021812</v>
      </c>
      <c r="K185" s="202">
        <f t="shared" si="24"/>
        <v>10218120</v>
      </c>
      <c r="L185" s="122"/>
      <c r="M185" s="120"/>
    </row>
    <row r="186" spans="1:13" ht="27">
      <c r="A186" s="120"/>
      <c r="B186" s="121"/>
      <c r="C186" s="127"/>
      <c r="D186" s="128" t="s">
        <v>374</v>
      </c>
      <c r="E186" s="128"/>
      <c r="F186" s="128"/>
      <c r="G186" s="177" t="s">
        <v>375</v>
      </c>
      <c r="H186" s="128" t="s">
        <v>90</v>
      </c>
      <c r="I186" s="129">
        <v>120</v>
      </c>
      <c r="J186" s="198">
        <v>1464705</v>
      </c>
      <c r="K186" s="202">
        <f t="shared" si="24"/>
        <v>175764600</v>
      </c>
      <c r="L186" s="122"/>
      <c r="M186" s="120"/>
    </row>
    <row r="187" spans="1:13" ht="27">
      <c r="A187" s="120"/>
      <c r="B187" s="121"/>
      <c r="C187" s="127"/>
      <c r="D187" s="128" t="s">
        <v>376</v>
      </c>
      <c r="E187" s="128"/>
      <c r="F187" s="128"/>
      <c r="G187" s="177" t="s">
        <v>377</v>
      </c>
      <c r="H187" s="128" t="s">
        <v>90</v>
      </c>
      <c r="I187" s="129">
        <v>1</v>
      </c>
      <c r="J187" s="198">
        <v>47946624</v>
      </c>
      <c r="K187" s="202">
        <f t="shared" si="24"/>
        <v>47946624</v>
      </c>
      <c r="L187" s="122"/>
      <c r="M187" s="120"/>
    </row>
    <row r="188" spans="1:13" ht="135">
      <c r="A188" s="120"/>
      <c r="B188" s="121"/>
      <c r="C188" s="127"/>
      <c r="D188" s="128" t="s">
        <v>378</v>
      </c>
      <c r="E188" s="128"/>
      <c r="F188" s="128"/>
      <c r="G188" s="177" t="s">
        <v>379</v>
      </c>
      <c r="H188" s="128" t="s">
        <v>93</v>
      </c>
      <c r="I188" s="129">
        <v>0</v>
      </c>
      <c r="J188" s="198">
        <v>195360000</v>
      </c>
      <c r="K188" s="202">
        <f t="shared" si="24"/>
        <v>0</v>
      </c>
      <c r="L188" s="122"/>
      <c r="M188" s="120"/>
    </row>
    <row r="189" spans="1:13" ht="30" customHeight="1" thickBot="1">
      <c r="A189" s="120"/>
      <c r="B189" s="121"/>
      <c r="C189" s="130" t="s">
        <v>11</v>
      </c>
      <c r="D189" s="134"/>
      <c r="E189" s="134"/>
      <c r="F189" s="133"/>
      <c r="G189" s="180"/>
      <c r="H189" s="133"/>
      <c r="I189" s="129"/>
      <c r="J189" s="203"/>
      <c r="K189" s="201">
        <f>SUM(K183:K188)</f>
        <v>287085744</v>
      </c>
      <c r="L189" s="122"/>
      <c r="M189" s="120"/>
    </row>
    <row r="190" spans="1:13" ht="30" customHeight="1" thickBot="1">
      <c r="A190" s="120"/>
      <c r="B190" s="121"/>
      <c r="C190" s="125"/>
      <c r="D190" s="223" t="s">
        <v>380</v>
      </c>
      <c r="E190" s="126"/>
      <c r="F190" s="126"/>
      <c r="G190" s="176" t="s">
        <v>381</v>
      </c>
      <c r="H190" s="126"/>
      <c r="I190" s="126"/>
      <c r="J190" s="196"/>
      <c r="K190" s="197"/>
      <c r="L190" s="122"/>
      <c r="M190" s="120"/>
    </row>
    <row r="191" spans="1:13" ht="81">
      <c r="A191" s="120"/>
      <c r="B191" s="121"/>
      <c r="C191" s="127"/>
      <c r="D191" s="135" t="s">
        <v>382</v>
      </c>
      <c r="E191" s="135"/>
      <c r="F191" s="135"/>
      <c r="G191" s="181" t="s">
        <v>383</v>
      </c>
      <c r="H191" s="135" t="s">
        <v>93</v>
      </c>
      <c r="I191" s="129">
        <v>4</v>
      </c>
      <c r="J191" s="198">
        <v>44748000</v>
      </c>
      <c r="K191" s="204">
        <f t="shared" ref="K191:K200" si="25">ROUND(I191*J191,0)</f>
        <v>178992000</v>
      </c>
      <c r="L191" s="122"/>
      <c r="M191" s="120"/>
    </row>
    <row r="192" spans="1:13" ht="54">
      <c r="A192" s="120"/>
      <c r="B192" s="121"/>
      <c r="C192" s="127"/>
      <c r="D192" s="136" t="s">
        <v>384</v>
      </c>
      <c r="E192" s="136"/>
      <c r="F192" s="136"/>
      <c r="G192" s="181" t="s">
        <v>385</v>
      </c>
      <c r="H192" s="135" t="s">
        <v>93</v>
      </c>
      <c r="I192" s="129">
        <v>48</v>
      </c>
      <c r="J192" s="198">
        <v>10335600</v>
      </c>
      <c r="K192" s="202">
        <f t="shared" si="25"/>
        <v>496108800</v>
      </c>
      <c r="L192" s="122"/>
      <c r="M192" s="120"/>
    </row>
    <row r="193" spans="1:13" ht="40.5">
      <c r="A193" s="120"/>
      <c r="B193" s="121"/>
      <c r="C193" s="127"/>
      <c r="D193" s="136" t="s">
        <v>386</v>
      </c>
      <c r="E193" s="136"/>
      <c r="F193" s="136"/>
      <c r="G193" s="181" t="s">
        <v>387</v>
      </c>
      <c r="H193" s="135" t="s">
        <v>93</v>
      </c>
      <c r="I193" s="129">
        <v>4</v>
      </c>
      <c r="J193" s="198">
        <v>46741464</v>
      </c>
      <c r="K193" s="202">
        <f t="shared" si="25"/>
        <v>186965856</v>
      </c>
      <c r="L193" s="122"/>
      <c r="M193" s="120"/>
    </row>
    <row r="194" spans="1:13" ht="40.5">
      <c r="A194" s="120"/>
      <c r="B194" s="121"/>
      <c r="C194" s="127"/>
      <c r="D194" s="136" t="s">
        <v>388</v>
      </c>
      <c r="E194" s="136"/>
      <c r="F194" s="136"/>
      <c r="G194" s="181" t="s">
        <v>389</v>
      </c>
      <c r="H194" s="135" t="s">
        <v>93</v>
      </c>
      <c r="I194" s="129">
        <v>20</v>
      </c>
      <c r="J194" s="198">
        <v>3643200</v>
      </c>
      <c r="K194" s="202">
        <f t="shared" si="25"/>
        <v>72864000</v>
      </c>
      <c r="L194" s="122"/>
      <c r="M194" s="120"/>
    </row>
    <row r="195" spans="1:13" ht="27">
      <c r="A195" s="120"/>
      <c r="B195" s="121"/>
      <c r="C195" s="127"/>
      <c r="D195" s="136" t="s">
        <v>390</v>
      </c>
      <c r="E195" s="136"/>
      <c r="F195" s="136"/>
      <c r="G195" s="181" t="s">
        <v>391</v>
      </c>
      <c r="H195" s="135" t="s">
        <v>93</v>
      </c>
      <c r="I195" s="129">
        <v>20</v>
      </c>
      <c r="J195" s="198">
        <v>3775200</v>
      </c>
      <c r="K195" s="202">
        <f t="shared" si="25"/>
        <v>75504000</v>
      </c>
      <c r="L195" s="122"/>
      <c r="M195" s="120"/>
    </row>
    <row r="196" spans="1:13" ht="15">
      <c r="A196" s="120"/>
      <c r="B196" s="121"/>
      <c r="C196" s="127"/>
      <c r="D196" s="136" t="s">
        <v>392</v>
      </c>
      <c r="E196" s="136"/>
      <c r="F196" s="136"/>
      <c r="G196" s="181" t="s">
        <v>393</v>
      </c>
      <c r="H196" s="135" t="s">
        <v>90</v>
      </c>
      <c r="I196" s="129">
        <v>6</v>
      </c>
      <c r="J196" s="198">
        <v>480920</v>
      </c>
      <c r="K196" s="202">
        <f t="shared" si="25"/>
        <v>2885520</v>
      </c>
      <c r="L196" s="122"/>
      <c r="M196" s="120"/>
    </row>
    <row r="197" spans="1:13" ht="27">
      <c r="A197" s="120"/>
      <c r="B197" s="121"/>
      <c r="C197" s="127"/>
      <c r="D197" s="135" t="s">
        <v>394</v>
      </c>
      <c r="E197" s="135"/>
      <c r="F197" s="135"/>
      <c r="G197" s="181" t="s">
        <v>395</v>
      </c>
      <c r="H197" s="135" t="s">
        <v>93</v>
      </c>
      <c r="I197" s="129">
        <v>48</v>
      </c>
      <c r="J197" s="198">
        <v>15180</v>
      </c>
      <c r="K197" s="202">
        <f t="shared" si="25"/>
        <v>728640</v>
      </c>
      <c r="L197" s="122"/>
      <c r="M197" s="120"/>
    </row>
    <row r="198" spans="1:13" s="120" customFormat="1" ht="15">
      <c r="B198" s="121"/>
      <c r="C198" s="127"/>
      <c r="D198" s="132" t="s">
        <v>396</v>
      </c>
      <c r="E198" s="132"/>
      <c r="F198" s="132"/>
      <c r="G198" s="179" t="s">
        <v>397</v>
      </c>
      <c r="H198" s="132" t="s">
        <v>93</v>
      </c>
      <c r="I198" s="129">
        <v>4</v>
      </c>
      <c r="J198" s="198">
        <v>6072000</v>
      </c>
      <c r="K198" s="202">
        <f t="shared" si="25"/>
        <v>24288000</v>
      </c>
      <c r="L198" s="122"/>
    </row>
    <row r="199" spans="1:13" ht="27">
      <c r="A199" s="120"/>
      <c r="B199" s="121"/>
      <c r="C199" s="127"/>
      <c r="D199" s="135" t="s">
        <v>398</v>
      </c>
      <c r="E199" s="135"/>
      <c r="F199" s="135"/>
      <c r="G199" s="181" t="s">
        <v>399</v>
      </c>
      <c r="H199" s="135" t="s">
        <v>93</v>
      </c>
      <c r="I199" s="129">
        <v>1</v>
      </c>
      <c r="J199" s="205">
        <v>16632000</v>
      </c>
      <c r="K199" s="202">
        <f t="shared" si="25"/>
        <v>16632000</v>
      </c>
      <c r="L199" s="122"/>
      <c r="M199" s="120"/>
    </row>
    <row r="200" spans="1:13" s="120" customFormat="1" ht="15">
      <c r="B200" s="121"/>
      <c r="C200" s="137"/>
      <c r="D200" s="132" t="s">
        <v>400</v>
      </c>
      <c r="E200" s="132"/>
      <c r="F200" s="132"/>
      <c r="G200" s="179" t="s">
        <v>401</v>
      </c>
      <c r="H200" s="132" t="s">
        <v>93</v>
      </c>
      <c r="I200" s="129">
        <v>12</v>
      </c>
      <c r="J200" s="205">
        <v>2112000</v>
      </c>
      <c r="K200" s="202">
        <f t="shared" si="25"/>
        <v>25344000</v>
      </c>
      <c r="L200" s="122"/>
    </row>
    <row r="201" spans="1:13" ht="30" customHeight="1" thickBot="1">
      <c r="A201" s="120"/>
      <c r="B201" s="121"/>
      <c r="C201" s="139" t="s">
        <v>11</v>
      </c>
      <c r="D201" s="140"/>
      <c r="E201" s="140"/>
      <c r="F201" s="140"/>
      <c r="G201" s="182"/>
      <c r="H201" s="140"/>
      <c r="I201" s="129"/>
      <c r="J201" s="206"/>
      <c r="K201" s="207">
        <f>SUM(K191:K200)</f>
        <v>1080312816</v>
      </c>
      <c r="L201" s="122"/>
      <c r="M201" s="120"/>
    </row>
    <row r="202" spans="1:13" ht="30" customHeight="1" thickBot="1">
      <c r="A202" s="120"/>
      <c r="B202" s="121"/>
      <c r="C202" s="125"/>
      <c r="D202" s="223" t="s">
        <v>402</v>
      </c>
      <c r="E202" s="126"/>
      <c r="F202" s="126"/>
      <c r="G202" s="176" t="s">
        <v>403</v>
      </c>
      <c r="H202" s="126"/>
      <c r="I202" s="126"/>
      <c r="J202" s="196"/>
      <c r="K202" s="197"/>
      <c r="L202" s="122"/>
      <c r="M202" s="120"/>
    </row>
    <row r="203" spans="1:13" ht="40.5">
      <c r="A203" s="120"/>
      <c r="B203" s="121"/>
      <c r="C203" s="127"/>
      <c r="D203" s="135" t="s">
        <v>404</v>
      </c>
      <c r="E203" s="135"/>
      <c r="F203" s="135"/>
      <c r="G203" s="181" t="s">
        <v>405</v>
      </c>
      <c r="H203" s="135" t="s">
        <v>93</v>
      </c>
      <c r="I203" s="129">
        <v>1</v>
      </c>
      <c r="J203" s="198">
        <v>7920000</v>
      </c>
      <c r="K203" s="202">
        <f t="shared" ref="K203:K206" si="26">ROUND(I203*J203,0)</f>
        <v>7920000</v>
      </c>
      <c r="L203" s="122"/>
      <c r="M203" s="120"/>
    </row>
    <row r="204" spans="1:13" ht="40.5">
      <c r="A204" s="120"/>
      <c r="B204" s="121"/>
      <c r="C204" s="127"/>
      <c r="D204" s="135" t="s">
        <v>406</v>
      </c>
      <c r="E204" s="135"/>
      <c r="F204" s="135"/>
      <c r="G204" s="181" t="s">
        <v>407</v>
      </c>
      <c r="H204" s="135" t="s">
        <v>93</v>
      </c>
      <c r="I204" s="129">
        <v>1</v>
      </c>
      <c r="J204" s="198">
        <v>8179284</v>
      </c>
      <c r="K204" s="202">
        <f t="shared" si="26"/>
        <v>8179284</v>
      </c>
      <c r="L204" s="122"/>
      <c r="M204" s="120"/>
    </row>
    <row r="205" spans="1:13" ht="30" customHeight="1">
      <c r="A205" s="120"/>
      <c r="B205" s="121"/>
      <c r="C205" s="127"/>
      <c r="D205" s="135" t="s">
        <v>408</v>
      </c>
      <c r="E205" s="135"/>
      <c r="F205" s="135"/>
      <c r="G205" s="181" t="s">
        <v>409</v>
      </c>
      <c r="H205" s="135" t="s">
        <v>93</v>
      </c>
      <c r="I205" s="129">
        <v>1</v>
      </c>
      <c r="J205" s="198">
        <v>10560000</v>
      </c>
      <c r="K205" s="202">
        <f t="shared" si="26"/>
        <v>10560000</v>
      </c>
      <c r="L205" s="122"/>
      <c r="M205" s="120"/>
    </row>
    <row r="206" spans="1:13" ht="30" customHeight="1">
      <c r="A206" s="120"/>
      <c r="B206" s="121"/>
      <c r="C206" s="127"/>
      <c r="D206" s="135" t="s">
        <v>410</v>
      </c>
      <c r="E206" s="135"/>
      <c r="F206" s="135"/>
      <c r="G206" s="181" t="s">
        <v>411</v>
      </c>
      <c r="H206" s="135" t="s">
        <v>93</v>
      </c>
      <c r="I206" s="129">
        <v>1</v>
      </c>
      <c r="J206" s="198">
        <v>13860000</v>
      </c>
      <c r="K206" s="202">
        <f t="shared" si="26"/>
        <v>13860000</v>
      </c>
      <c r="L206" s="122"/>
      <c r="M206" s="120"/>
    </row>
    <row r="207" spans="1:13" ht="30" customHeight="1" thickBot="1">
      <c r="A207" s="120"/>
      <c r="B207" s="121"/>
      <c r="C207" s="130" t="s">
        <v>11</v>
      </c>
      <c r="D207" s="141"/>
      <c r="E207" s="141"/>
      <c r="F207" s="141"/>
      <c r="G207" s="183"/>
      <c r="H207" s="142"/>
      <c r="I207" s="129"/>
      <c r="J207" s="200"/>
      <c r="K207" s="201">
        <f>SUM(K203:K206)</f>
        <v>40519284</v>
      </c>
      <c r="L207" s="122"/>
      <c r="M207" s="120"/>
    </row>
    <row r="208" spans="1:13" ht="30" customHeight="1" thickBot="1">
      <c r="A208" s="120"/>
      <c r="B208" s="121"/>
      <c r="C208" s="228"/>
      <c r="D208" s="229" t="s">
        <v>496</v>
      </c>
      <c r="E208" s="229"/>
      <c r="F208" s="229"/>
      <c r="G208" s="230" t="s">
        <v>497</v>
      </c>
      <c r="H208" s="231"/>
      <c r="I208" s="232"/>
      <c r="J208" s="233"/>
      <c r="K208" s="221">
        <f>K211+K222+K227+K232+K240</f>
        <v>2802227883</v>
      </c>
      <c r="L208" s="122"/>
      <c r="M208" s="120"/>
    </row>
    <row r="209" spans="1:13" ht="30" customHeight="1" thickBot="1">
      <c r="A209" s="120"/>
      <c r="B209" s="121"/>
      <c r="C209" s="125"/>
      <c r="D209" s="223" t="s">
        <v>412</v>
      </c>
      <c r="E209" s="126"/>
      <c r="F209" s="126"/>
      <c r="G209" s="176" t="s">
        <v>413</v>
      </c>
      <c r="H209" s="126"/>
      <c r="I209" s="126"/>
      <c r="J209" s="196"/>
      <c r="K209" s="197"/>
      <c r="L209" s="122"/>
      <c r="M209" s="120"/>
    </row>
    <row r="210" spans="1:13" ht="30" customHeight="1">
      <c r="A210" s="120"/>
      <c r="B210" s="121"/>
      <c r="C210" s="127"/>
      <c r="D210" s="135" t="s">
        <v>414</v>
      </c>
      <c r="E210" s="135"/>
      <c r="F210" s="135"/>
      <c r="G210" s="181" t="s">
        <v>415</v>
      </c>
      <c r="H210" s="135" t="s">
        <v>87</v>
      </c>
      <c r="I210" s="129">
        <v>8788.32</v>
      </c>
      <c r="J210" s="198">
        <v>19995</v>
      </c>
      <c r="K210" s="202">
        <f>ROUND(I210*J210,0)</f>
        <v>175722458</v>
      </c>
      <c r="L210" s="122"/>
      <c r="M210" s="120"/>
    </row>
    <row r="211" spans="1:13" ht="30" customHeight="1" thickBot="1">
      <c r="A211" s="120"/>
      <c r="B211" s="121"/>
      <c r="C211" s="130" t="s">
        <v>11</v>
      </c>
      <c r="D211" s="141"/>
      <c r="E211" s="141"/>
      <c r="F211" s="141"/>
      <c r="G211" s="183"/>
      <c r="H211" s="142"/>
      <c r="I211" s="129"/>
      <c r="J211" s="200"/>
      <c r="K211" s="201">
        <f>SUM(K210)</f>
        <v>175722458</v>
      </c>
      <c r="L211" s="122"/>
      <c r="M211" s="120"/>
    </row>
    <row r="212" spans="1:13" ht="30" customHeight="1" thickBot="1">
      <c r="A212" s="120"/>
      <c r="B212" s="121"/>
      <c r="C212" s="125"/>
      <c r="D212" s="223" t="s">
        <v>416</v>
      </c>
      <c r="E212" s="126"/>
      <c r="F212" s="126"/>
      <c r="G212" s="176" t="s">
        <v>417</v>
      </c>
      <c r="H212" s="126"/>
      <c r="I212" s="126"/>
      <c r="J212" s="196"/>
      <c r="K212" s="197"/>
      <c r="L212" s="122"/>
      <c r="M212" s="120"/>
    </row>
    <row r="213" spans="1:13" ht="30" customHeight="1">
      <c r="A213" s="120"/>
      <c r="B213" s="121"/>
      <c r="C213" s="127"/>
      <c r="D213" s="135" t="s">
        <v>418</v>
      </c>
      <c r="E213" s="135"/>
      <c r="F213" s="135"/>
      <c r="G213" s="181" t="s">
        <v>419</v>
      </c>
      <c r="H213" s="135" t="s">
        <v>99</v>
      </c>
      <c r="I213" s="129">
        <v>793.39</v>
      </c>
      <c r="J213" s="198">
        <v>24364</v>
      </c>
      <c r="K213" s="202">
        <f t="shared" ref="K213:K221" si="27">ROUND(I213*J213,0)</f>
        <v>19330154</v>
      </c>
      <c r="L213" s="122"/>
      <c r="M213" s="120"/>
    </row>
    <row r="214" spans="1:13" ht="30" customHeight="1">
      <c r="A214" s="120"/>
      <c r="B214" s="121"/>
      <c r="C214" s="127"/>
      <c r="D214" s="135" t="s">
        <v>420</v>
      </c>
      <c r="E214" s="135"/>
      <c r="F214" s="135"/>
      <c r="G214" s="181" t="s">
        <v>421</v>
      </c>
      <c r="H214" s="135" t="s">
        <v>90</v>
      </c>
      <c r="I214" s="129">
        <v>632</v>
      </c>
      <c r="J214" s="198">
        <v>114903</v>
      </c>
      <c r="K214" s="202">
        <f t="shared" si="27"/>
        <v>72618696</v>
      </c>
      <c r="L214" s="122"/>
      <c r="M214" s="120"/>
    </row>
    <row r="215" spans="1:13" ht="30" customHeight="1">
      <c r="A215" s="120"/>
      <c r="B215" s="121"/>
      <c r="C215" s="127"/>
      <c r="D215" s="135" t="s">
        <v>422</v>
      </c>
      <c r="E215" s="135"/>
      <c r="F215" s="135"/>
      <c r="G215" s="181" t="s">
        <v>423</v>
      </c>
      <c r="H215" s="135" t="s">
        <v>90</v>
      </c>
      <c r="I215" s="129">
        <v>317.60000000000002</v>
      </c>
      <c r="J215" s="198">
        <v>219028</v>
      </c>
      <c r="K215" s="202">
        <f t="shared" si="27"/>
        <v>69563293</v>
      </c>
      <c r="L215" s="122"/>
      <c r="M215" s="120"/>
    </row>
    <row r="216" spans="1:13" ht="30" customHeight="1">
      <c r="A216" s="120"/>
      <c r="B216" s="121"/>
      <c r="C216" s="127"/>
      <c r="D216" s="135" t="s">
        <v>424</v>
      </c>
      <c r="E216" s="135"/>
      <c r="F216" s="135"/>
      <c r="G216" s="181" t="s">
        <v>425</v>
      </c>
      <c r="H216" s="135" t="s">
        <v>90</v>
      </c>
      <c r="I216" s="129">
        <v>58</v>
      </c>
      <c r="J216" s="198">
        <v>74955</v>
      </c>
      <c r="K216" s="202">
        <f t="shared" si="27"/>
        <v>4347390</v>
      </c>
      <c r="L216" s="122"/>
      <c r="M216" s="120"/>
    </row>
    <row r="217" spans="1:13" ht="30" customHeight="1">
      <c r="A217" s="120"/>
      <c r="B217" s="121"/>
      <c r="C217" s="127"/>
      <c r="D217" s="135" t="s">
        <v>426</v>
      </c>
      <c r="E217" s="135"/>
      <c r="F217" s="135"/>
      <c r="G217" s="181" t="s">
        <v>427</v>
      </c>
      <c r="H217" s="135" t="s">
        <v>87</v>
      </c>
      <c r="I217" s="129">
        <v>6849.96</v>
      </c>
      <c r="J217" s="198">
        <v>32621</v>
      </c>
      <c r="K217" s="202">
        <f t="shared" si="27"/>
        <v>223452545</v>
      </c>
      <c r="L217" s="122"/>
      <c r="M217" s="120"/>
    </row>
    <row r="218" spans="1:13" ht="40.5">
      <c r="A218" s="120"/>
      <c r="B218" s="121"/>
      <c r="C218" s="127"/>
      <c r="D218" s="135" t="s">
        <v>286</v>
      </c>
      <c r="E218" s="135"/>
      <c r="F218" s="135"/>
      <c r="G218" s="181" t="s">
        <v>428</v>
      </c>
      <c r="H218" s="135" t="s">
        <v>93</v>
      </c>
      <c r="I218" s="129">
        <v>4</v>
      </c>
      <c r="J218" s="198">
        <v>1908192</v>
      </c>
      <c r="K218" s="202">
        <f t="shared" si="27"/>
        <v>7632768</v>
      </c>
      <c r="L218" s="122"/>
      <c r="M218" s="120"/>
    </row>
    <row r="219" spans="1:13" ht="27">
      <c r="A219" s="120"/>
      <c r="B219" s="121"/>
      <c r="C219" s="127"/>
      <c r="D219" s="135" t="s">
        <v>218</v>
      </c>
      <c r="E219" s="135"/>
      <c r="F219" s="135"/>
      <c r="G219" s="181" t="s">
        <v>429</v>
      </c>
      <c r="H219" s="135" t="s">
        <v>99</v>
      </c>
      <c r="I219" s="129">
        <v>1110.75</v>
      </c>
      <c r="J219" s="198">
        <v>42792</v>
      </c>
      <c r="K219" s="202">
        <f t="shared" si="27"/>
        <v>47531214</v>
      </c>
      <c r="L219" s="122"/>
      <c r="M219" s="120"/>
    </row>
    <row r="220" spans="1:13" ht="40.5">
      <c r="A220" s="120"/>
      <c r="B220" s="121"/>
      <c r="C220" s="127"/>
      <c r="D220" s="135" t="s">
        <v>430</v>
      </c>
      <c r="E220" s="135"/>
      <c r="F220" s="135"/>
      <c r="G220" s="181" t="s">
        <v>431</v>
      </c>
      <c r="H220" s="135" t="s">
        <v>99</v>
      </c>
      <c r="I220" s="129">
        <v>188.97</v>
      </c>
      <c r="J220" s="198">
        <v>348612</v>
      </c>
      <c r="K220" s="202">
        <f t="shared" si="27"/>
        <v>65877210</v>
      </c>
      <c r="L220" s="122"/>
      <c r="M220" s="120"/>
    </row>
    <row r="221" spans="1:13" ht="27">
      <c r="A221" s="120"/>
      <c r="B221" s="121"/>
      <c r="C221" s="127"/>
      <c r="D221" s="135" t="s">
        <v>432</v>
      </c>
      <c r="E221" s="135"/>
      <c r="F221" s="135"/>
      <c r="G221" s="181" t="s">
        <v>433</v>
      </c>
      <c r="H221" s="135" t="s">
        <v>99</v>
      </c>
      <c r="I221" s="129">
        <v>68.400000000000006</v>
      </c>
      <c r="J221" s="198">
        <v>229152</v>
      </c>
      <c r="K221" s="202">
        <f t="shared" si="27"/>
        <v>15673997</v>
      </c>
      <c r="L221" s="122"/>
      <c r="M221" s="120"/>
    </row>
    <row r="222" spans="1:13" ht="30" customHeight="1" thickBot="1">
      <c r="A222" s="120"/>
      <c r="B222" s="121"/>
      <c r="C222" s="130" t="s">
        <v>11</v>
      </c>
      <c r="D222" s="141"/>
      <c r="E222" s="141"/>
      <c r="F222" s="141"/>
      <c r="G222" s="183"/>
      <c r="H222" s="142"/>
      <c r="I222" s="129"/>
      <c r="J222" s="200"/>
      <c r="K222" s="201">
        <f>SUM(K213:K221)</f>
        <v>526027267</v>
      </c>
      <c r="L222" s="122"/>
      <c r="M222" s="120"/>
    </row>
    <row r="223" spans="1:13" ht="30" customHeight="1" thickBot="1">
      <c r="A223" s="120"/>
      <c r="B223" s="121"/>
      <c r="C223" s="125"/>
      <c r="D223" s="223" t="s">
        <v>434</v>
      </c>
      <c r="E223" s="126"/>
      <c r="F223" s="126"/>
      <c r="G223" s="176" t="s">
        <v>435</v>
      </c>
      <c r="H223" s="126"/>
      <c r="I223" s="126"/>
      <c r="J223" s="196"/>
      <c r="K223" s="197"/>
      <c r="L223" s="122"/>
      <c r="M223" s="120"/>
    </row>
    <row r="224" spans="1:13" ht="54">
      <c r="A224" s="120"/>
      <c r="B224" s="121"/>
      <c r="C224" s="127"/>
      <c r="D224" s="135" t="s">
        <v>436</v>
      </c>
      <c r="E224" s="135"/>
      <c r="F224" s="135"/>
      <c r="G224" s="181" t="s">
        <v>437</v>
      </c>
      <c r="H224" s="135" t="s">
        <v>87</v>
      </c>
      <c r="I224" s="129">
        <v>4606</v>
      </c>
      <c r="J224" s="198">
        <v>219410</v>
      </c>
      <c r="K224" s="202">
        <f t="shared" ref="K224:K226" si="28">ROUND(I224*J224,0)</f>
        <v>1010602460</v>
      </c>
      <c r="L224" s="122"/>
      <c r="M224" s="120"/>
    </row>
    <row r="225" spans="1:13" ht="40.5">
      <c r="A225" s="120"/>
      <c r="B225" s="121"/>
      <c r="C225" s="127"/>
      <c r="D225" s="135" t="s">
        <v>430</v>
      </c>
      <c r="E225" s="135"/>
      <c r="F225" s="135"/>
      <c r="G225" s="181" t="s">
        <v>431</v>
      </c>
      <c r="H225" s="135" t="s">
        <v>99</v>
      </c>
      <c r="I225" s="129">
        <v>1151.5</v>
      </c>
      <c r="J225" s="198">
        <v>348612</v>
      </c>
      <c r="K225" s="202">
        <f t="shared" si="28"/>
        <v>401426718</v>
      </c>
      <c r="L225" s="122"/>
      <c r="M225" s="120"/>
    </row>
    <row r="226" spans="1:13" ht="40.5">
      <c r="A226" s="120"/>
      <c r="B226" s="121"/>
      <c r="C226" s="127"/>
      <c r="D226" s="135" t="s">
        <v>432</v>
      </c>
      <c r="E226" s="135"/>
      <c r="F226" s="135"/>
      <c r="G226" s="181" t="s">
        <v>438</v>
      </c>
      <c r="H226" s="135" t="s">
        <v>99</v>
      </c>
      <c r="I226" s="129">
        <v>230.3</v>
      </c>
      <c r="J226" s="198">
        <v>229152</v>
      </c>
      <c r="K226" s="202">
        <f t="shared" si="28"/>
        <v>52773706</v>
      </c>
      <c r="L226" s="122"/>
      <c r="M226" s="120"/>
    </row>
    <row r="227" spans="1:13" ht="30" customHeight="1" thickBot="1">
      <c r="A227" s="120"/>
      <c r="B227" s="121"/>
      <c r="C227" s="130" t="s">
        <v>11</v>
      </c>
      <c r="D227" s="141"/>
      <c r="E227" s="141"/>
      <c r="F227" s="141"/>
      <c r="G227" s="183"/>
      <c r="H227" s="142"/>
      <c r="I227" s="129"/>
      <c r="J227" s="200"/>
      <c r="K227" s="201">
        <f>SUM(K224:K226)</f>
        <v>1464802884</v>
      </c>
      <c r="L227" s="122"/>
      <c r="M227" s="120"/>
    </row>
    <row r="228" spans="1:13" ht="30" customHeight="1" thickBot="1">
      <c r="A228" s="120"/>
      <c r="B228" s="121"/>
      <c r="C228" s="125"/>
      <c r="D228" s="223" t="s">
        <v>439</v>
      </c>
      <c r="E228" s="126"/>
      <c r="F228" s="126"/>
      <c r="G228" s="176" t="s">
        <v>440</v>
      </c>
      <c r="H228" s="126"/>
      <c r="I228" s="126"/>
      <c r="J228" s="196"/>
      <c r="K228" s="197"/>
      <c r="L228" s="122"/>
      <c r="M228" s="120"/>
    </row>
    <row r="229" spans="1:13" ht="30" customHeight="1">
      <c r="A229" s="120"/>
      <c r="B229" s="121"/>
      <c r="C229" s="127"/>
      <c r="D229" s="135" t="s">
        <v>441</v>
      </c>
      <c r="E229" s="135"/>
      <c r="F229" s="135"/>
      <c r="G229" s="181" t="s">
        <v>442</v>
      </c>
      <c r="H229" s="135" t="s">
        <v>443</v>
      </c>
      <c r="I229" s="129">
        <v>2</v>
      </c>
      <c r="J229" s="198">
        <v>2998598</v>
      </c>
      <c r="K229" s="202">
        <f t="shared" ref="K229:K231" si="29">ROUND(I229*J229,0)</f>
        <v>5997196</v>
      </c>
      <c r="L229" s="122"/>
      <c r="M229" s="120"/>
    </row>
    <row r="230" spans="1:13" ht="30" customHeight="1">
      <c r="A230" s="120"/>
      <c r="B230" s="121"/>
      <c r="C230" s="127"/>
      <c r="D230" s="135" t="s">
        <v>444</v>
      </c>
      <c r="E230" s="135"/>
      <c r="F230" s="135"/>
      <c r="G230" s="181" t="s">
        <v>445</v>
      </c>
      <c r="H230" s="135" t="s">
        <v>443</v>
      </c>
      <c r="I230" s="129">
        <v>4</v>
      </c>
      <c r="J230" s="198">
        <v>622175</v>
      </c>
      <c r="K230" s="202">
        <f t="shared" si="29"/>
        <v>2488700</v>
      </c>
      <c r="L230" s="122"/>
      <c r="M230" s="120"/>
    </row>
    <row r="231" spans="1:13" ht="30" customHeight="1">
      <c r="A231" s="120"/>
      <c r="B231" s="121"/>
      <c r="C231" s="127"/>
      <c r="D231" s="135" t="s">
        <v>446</v>
      </c>
      <c r="E231" s="135"/>
      <c r="F231" s="135"/>
      <c r="G231" s="181" t="s">
        <v>447</v>
      </c>
      <c r="H231" s="135" t="s">
        <v>93</v>
      </c>
      <c r="I231" s="129">
        <v>2</v>
      </c>
      <c r="J231" s="198">
        <v>7221984</v>
      </c>
      <c r="K231" s="202">
        <f t="shared" si="29"/>
        <v>14443968</v>
      </c>
      <c r="L231" s="122"/>
      <c r="M231" s="120"/>
    </row>
    <row r="232" spans="1:13" ht="30" customHeight="1" thickBot="1">
      <c r="A232" s="120"/>
      <c r="B232" s="121"/>
      <c r="C232" s="130" t="s">
        <v>11</v>
      </c>
      <c r="D232" s="141"/>
      <c r="E232" s="141"/>
      <c r="F232" s="141"/>
      <c r="G232" s="183"/>
      <c r="H232" s="142"/>
      <c r="I232" s="129"/>
      <c r="J232" s="200"/>
      <c r="K232" s="201">
        <f>SUM(K229:K231)</f>
        <v>22929864</v>
      </c>
      <c r="L232" s="122"/>
      <c r="M232" s="120"/>
    </row>
    <row r="233" spans="1:13" ht="30" customHeight="1" thickBot="1">
      <c r="A233" s="120"/>
      <c r="B233" s="121"/>
      <c r="C233" s="125"/>
      <c r="D233" s="223" t="s">
        <v>448</v>
      </c>
      <c r="E233" s="126"/>
      <c r="F233" s="126"/>
      <c r="G233" s="176" t="s">
        <v>449</v>
      </c>
      <c r="H233" s="126"/>
      <c r="I233" s="126"/>
      <c r="J233" s="196"/>
      <c r="K233" s="197"/>
      <c r="L233" s="122"/>
      <c r="M233" s="120"/>
    </row>
    <row r="234" spans="1:13" ht="30" customHeight="1">
      <c r="A234" s="120"/>
      <c r="B234" s="121"/>
      <c r="C234" s="127"/>
      <c r="D234" s="135" t="s">
        <v>450</v>
      </c>
      <c r="E234" s="135"/>
      <c r="F234" s="135"/>
      <c r="G234" s="181" t="s">
        <v>451</v>
      </c>
      <c r="H234" s="135" t="s">
        <v>90</v>
      </c>
      <c r="I234" s="129">
        <v>410</v>
      </c>
      <c r="J234" s="198">
        <v>96096</v>
      </c>
      <c r="K234" s="202">
        <f t="shared" ref="K234:K239" si="30">ROUND(I234*J234,0)</f>
        <v>39399360</v>
      </c>
      <c r="L234" s="122"/>
      <c r="M234" s="120"/>
    </row>
    <row r="235" spans="1:13" ht="30" customHeight="1">
      <c r="A235" s="120"/>
      <c r="B235" s="121"/>
      <c r="C235" s="127"/>
      <c r="D235" s="135" t="s">
        <v>118</v>
      </c>
      <c r="E235" s="135"/>
      <c r="F235" s="135"/>
      <c r="G235" s="181" t="s">
        <v>452</v>
      </c>
      <c r="H235" s="135" t="s">
        <v>90</v>
      </c>
      <c r="I235" s="129">
        <v>434.07</v>
      </c>
      <c r="J235" s="198">
        <v>63360</v>
      </c>
      <c r="K235" s="202">
        <f t="shared" si="30"/>
        <v>27502675</v>
      </c>
      <c r="L235" s="122"/>
      <c r="M235" s="120"/>
    </row>
    <row r="236" spans="1:13" ht="30" customHeight="1">
      <c r="A236" s="120"/>
      <c r="B236" s="121"/>
      <c r="C236" s="127"/>
      <c r="D236" s="135" t="s">
        <v>214</v>
      </c>
      <c r="E236" s="135"/>
      <c r="F236" s="135"/>
      <c r="G236" s="181" t="s">
        <v>453</v>
      </c>
      <c r="H236" s="135" t="s">
        <v>90</v>
      </c>
      <c r="I236" s="129">
        <v>29.65</v>
      </c>
      <c r="J236" s="198">
        <v>1172284</v>
      </c>
      <c r="K236" s="202">
        <f t="shared" si="30"/>
        <v>34758221</v>
      </c>
      <c r="L236" s="122"/>
      <c r="M236" s="120"/>
    </row>
    <row r="237" spans="1:13" ht="54">
      <c r="A237" s="120"/>
      <c r="B237" s="121"/>
      <c r="C237" s="127"/>
      <c r="D237" s="135" t="s">
        <v>454</v>
      </c>
      <c r="E237" s="135"/>
      <c r="F237" s="135"/>
      <c r="G237" s="181" t="s">
        <v>455</v>
      </c>
      <c r="H237" s="135" t="s">
        <v>87</v>
      </c>
      <c r="I237" s="129">
        <v>1112.54</v>
      </c>
      <c r="J237" s="198">
        <v>391506</v>
      </c>
      <c r="K237" s="202">
        <f t="shared" si="30"/>
        <v>435566085</v>
      </c>
      <c r="L237" s="122"/>
      <c r="M237" s="120"/>
    </row>
    <row r="238" spans="1:13" ht="30" customHeight="1">
      <c r="A238" s="120"/>
      <c r="B238" s="121"/>
      <c r="C238" s="127"/>
      <c r="D238" s="135" t="s">
        <v>131</v>
      </c>
      <c r="E238" s="135"/>
      <c r="F238" s="135"/>
      <c r="G238" s="181" t="s">
        <v>135</v>
      </c>
      <c r="H238" s="135" t="s">
        <v>87</v>
      </c>
      <c r="I238" s="129">
        <v>841.26</v>
      </c>
      <c r="J238" s="198">
        <v>65812</v>
      </c>
      <c r="K238" s="202">
        <f t="shared" si="30"/>
        <v>55365003</v>
      </c>
      <c r="L238" s="122"/>
      <c r="M238" s="120"/>
    </row>
    <row r="239" spans="1:13" ht="30" customHeight="1">
      <c r="A239" s="120"/>
      <c r="B239" s="121"/>
      <c r="C239" s="127"/>
      <c r="D239" s="135" t="s">
        <v>142</v>
      </c>
      <c r="E239" s="135"/>
      <c r="F239" s="135"/>
      <c r="G239" s="181" t="s">
        <v>143</v>
      </c>
      <c r="H239" s="135" t="s">
        <v>87</v>
      </c>
      <c r="I239" s="129">
        <v>841.26</v>
      </c>
      <c r="J239" s="198">
        <v>23957</v>
      </c>
      <c r="K239" s="202">
        <f t="shared" si="30"/>
        <v>20154066</v>
      </c>
      <c r="L239" s="122"/>
      <c r="M239" s="120"/>
    </row>
    <row r="240" spans="1:13" ht="30" customHeight="1" thickBot="1">
      <c r="A240" s="120"/>
      <c r="B240" s="121"/>
      <c r="C240" s="130" t="s">
        <v>11</v>
      </c>
      <c r="D240" s="141"/>
      <c r="E240" s="141"/>
      <c r="F240" s="141"/>
      <c r="G240" s="183"/>
      <c r="H240" s="142"/>
      <c r="I240" s="129"/>
      <c r="J240" s="200"/>
      <c r="K240" s="201">
        <f>SUM(K234:K239)</f>
        <v>612745410</v>
      </c>
      <c r="L240" s="122"/>
      <c r="M240" s="120"/>
    </row>
    <row r="241" spans="1:13" ht="30" customHeight="1" thickBot="1">
      <c r="A241" s="120"/>
      <c r="B241" s="121"/>
      <c r="C241" s="228"/>
      <c r="D241" s="229" t="s">
        <v>456</v>
      </c>
      <c r="E241" s="229"/>
      <c r="F241" s="229"/>
      <c r="G241" s="230" t="s">
        <v>457</v>
      </c>
      <c r="H241" s="231"/>
      <c r="I241" s="232"/>
      <c r="J241" s="233"/>
      <c r="K241" s="221">
        <f>+K258</f>
        <v>1014579267</v>
      </c>
      <c r="L241" s="122"/>
      <c r="M241" s="120"/>
    </row>
    <row r="242" spans="1:13" ht="30" customHeight="1" thickBot="1">
      <c r="A242" s="120"/>
      <c r="B242" s="121"/>
      <c r="C242" s="125"/>
      <c r="D242" s="223" t="s">
        <v>456</v>
      </c>
      <c r="E242" s="126"/>
      <c r="F242" s="126"/>
      <c r="G242" s="176" t="s">
        <v>457</v>
      </c>
      <c r="H242" s="126"/>
      <c r="I242" s="126"/>
      <c r="J242" s="196"/>
      <c r="K242" s="197"/>
      <c r="L242" s="122"/>
      <c r="M242" s="120"/>
    </row>
    <row r="243" spans="1:13" ht="30" customHeight="1">
      <c r="A243" s="120"/>
      <c r="B243" s="121"/>
      <c r="C243" s="127"/>
      <c r="D243" s="135" t="s">
        <v>458</v>
      </c>
      <c r="E243" s="135"/>
      <c r="F243" s="135"/>
      <c r="G243" s="181" t="s">
        <v>104</v>
      </c>
      <c r="H243" s="135" t="s">
        <v>87</v>
      </c>
      <c r="I243" s="129">
        <v>8788.32</v>
      </c>
      <c r="J243" s="198">
        <v>12364</v>
      </c>
      <c r="K243" s="202">
        <f t="shared" ref="K243:K257" si="31">ROUND(I243*J243,0)</f>
        <v>108658788</v>
      </c>
      <c r="L243" s="122"/>
      <c r="M243" s="120"/>
    </row>
    <row r="244" spans="1:13" ht="30" customHeight="1">
      <c r="A244" s="120"/>
      <c r="B244" s="121"/>
      <c r="C244" s="127"/>
      <c r="D244" s="135" t="s">
        <v>459</v>
      </c>
      <c r="E244" s="135"/>
      <c r="F244" s="135"/>
      <c r="G244" s="181" t="s">
        <v>419</v>
      </c>
      <c r="H244" s="135" t="s">
        <v>99</v>
      </c>
      <c r="I244" s="129">
        <v>1050.92</v>
      </c>
      <c r="J244" s="198">
        <v>24364</v>
      </c>
      <c r="K244" s="202">
        <f t="shared" si="31"/>
        <v>25604615</v>
      </c>
      <c r="L244" s="122"/>
      <c r="M244" s="120"/>
    </row>
    <row r="245" spans="1:13" ht="30" customHeight="1">
      <c r="A245" s="120"/>
      <c r="B245" s="121"/>
      <c r="C245" s="127"/>
      <c r="D245" s="135" t="s">
        <v>460</v>
      </c>
      <c r="E245" s="135"/>
      <c r="F245" s="135"/>
      <c r="G245" s="181" t="s">
        <v>461</v>
      </c>
      <c r="H245" s="135" t="s">
        <v>99</v>
      </c>
      <c r="I245" s="129">
        <v>45.65</v>
      </c>
      <c r="J245" s="198">
        <v>172794</v>
      </c>
      <c r="K245" s="202">
        <f t="shared" si="31"/>
        <v>7888046</v>
      </c>
      <c r="L245" s="122"/>
      <c r="M245" s="120"/>
    </row>
    <row r="246" spans="1:13" ht="30" customHeight="1">
      <c r="A246" s="120"/>
      <c r="B246" s="121"/>
      <c r="C246" s="127"/>
      <c r="D246" s="135" t="s">
        <v>462</v>
      </c>
      <c r="E246" s="135"/>
      <c r="F246" s="135"/>
      <c r="G246" s="181" t="s">
        <v>463</v>
      </c>
      <c r="H246" s="135" t="s">
        <v>99</v>
      </c>
      <c r="I246" s="129">
        <v>45.65</v>
      </c>
      <c r="J246" s="198">
        <v>1094527</v>
      </c>
      <c r="K246" s="202">
        <f t="shared" si="31"/>
        <v>49965158</v>
      </c>
      <c r="L246" s="122"/>
      <c r="M246" s="120"/>
    </row>
    <row r="247" spans="1:13" ht="30" customHeight="1">
      <c r="A247" s="120"/>
      <c r="B247" s="121"/>
      <c r="C247" s="127"/>
      <c r="D247" s="135" t="s">
        <v>464</v>
      </c>
      <c r="E247" s="135"/>
      <c r="F247" s="135"/>
      <c r="G247" s="181" t="s">
        <v>465</v>
      </c>
      <c r="H247" s="135" t="s">
        <v>90</v>
      </c>
      <c r="I247" s="129">
        <v>231</v>
      </c>
      <c r="J247" s="198">
        <v>113388</v>
      </c>
      <c r="K247" s="202">
        <f t="shared" si="31"/>
        <v>26192628</v>
      </c>
      <c r="L247" s="122"/>
      <c r="M247" s="120"/>
    </row>
    <row r="248" spans="1:13" ht="30" customHeight="1">
      <c r="A248" s="120"/>
      <c r="B248" s="121"/>
      <c r="C248" s="127"/>
      <c r="D248" s="135" t="s">
        <v>466</v>
      </c>
      <c r="E248" s="135"/>
      <c r="F248" s="135"/>
      <c r="G248" s="181" t="s">
        <v>467</v>
      </c>
      <c r="H248" s="135" t="s">
        <v>87</v>
      </c>
      <c r="I248" s="129">
        <v>60</v>
      </c>
      <c r="J248" s="198">
        <v>199109</v>
      </c>
      <c r="K248" s="202">
        <f t="shared" si="31"/>
        <v>11946540</v>
      </c>
      <c r="L248" s="122"/>
      <c r="M248" s="120"/>
    </row>
    <row r="249" spans="1:13" ht="30" customHeight="1">
      <c r="A249" s="120"/>
      <c r="B249" s="121"/>
      <c r="C249" s="127"/>
      <c r="D249" s="135" t="s">
        <v>468</v>
      </c>
      <c r="E249" s="135"/>
      <c r="F249" s="135"/>
      <c r="G249" s="181" t="s">
        <v>469</v>
      </c>
      <c r="H249" s="135" t="s">
        <v>93</v>
      </c>
      <c r="I249" s="129">
        <v>6</v>
      </c>
      <c r="J249" s="198">
        <v>3843545</v>
      </c>
      <c r="K249" s="202">
        <f t="shared" si="31"/>
        <v>23061270</v>
      </c>
      <c r="L249" s="122"/>
      <c r="M249" s="120"/>
    </row>
    <row r="250" spans="1:13" ht="30" customHeight="1">
      <c r="A250" s="120"/>
      <c r="B250" s="121"/>
      <c r="C250" s="127"/>
      <c r="D250" s="135" t="s">
        <v>470</v>
      </c>
      <c r="E250" s="135"/>
      <c r="F250" s="135"/>
      <c r="G250" s="181" t="s">
        <v>471</v>
      </c>
      <c r="H250" s="135" t="s">
        <v>90</v>
      </c>
      <c r="I250" s="129">
        <v>26.75</v>
      </c>
      <c r="J250" s="198">
        <v>323400</v>
      </c>
      <c r="K250" s="202">
        <f t="shared" si="31"/>
        <v>8650950</v>
      </c>
      <c r="L250" s="122"/>
      <c r="M250" s="120"/>
    </row>
    <row r="251" spans="1:13" ht="30" customHeight="1">
      <c r="A251" s="120"/>
      <c r="B251" s="121"/>
      <c r="C251" s="127"/>
      <c r="D251" s="135" t="s">
        <v>472</v>
      </c>
      <c r="E251" s="135"/>
      <c r="F251" s="135"/>
      <c r="G251" s="181" t="s">
        <v>473</v>
      </c>
      <c r="H251" s="135" t="s">
        <v>87</v>
      </c>
      <c r="I251" s="129">
        <v>240.99</v>
      </c>
      <c r="J251" s="198">
        <v>234960</v>
      </c>
      <c r="K251" s="202">
        <f t="shared" si="31"/>
        <v>56623010</v>
      </c>
      <c r="L251" s="122"/>
      <c r="M251" s="120"/>
    </row>
    <row r="252" spans="1:13" ht="30" customHeight="1">
      <c r="A252" s="120"/>
      <c r="B252" s="121"/>
      <c r="C252" s="127"/>
      <c r="D252" s="135" t="s">
        <v>474</v>
      </c>
      <c r="E252" s="135"/>
      <c r="F252" s="135"/>
      <c r="G252" s="181" t="s">
        <v>475</v>
      </c>
      <c r="H252" s="135" t="s">
        <v>87</v>
      </c>
      <c r="I252" s="129">
        <v>1569.89</v>
      </c>
      <c r="J252" s="198">
        <v>234960</v>
      </c>
      <c r="K252" s="202">
        <f t="shared" si="31"/>
        <v>368861354</v>
      </c>
      <c r="L252" s="122"/>
      <c r="M252" s="120"/>
    </row>
    <row r="253" spans="1:13" ht="30" customHeight="1">
      <c r="A253" s="120"/>
      <c r="B253" s="121"/>
      <c r="C253" s="127"/>
      <c r="D253" s="135" t="s">
        <v>476</v>
      </c>
      <c r="E253" s="135"/>
      <c r="F253" s="135"/>
      <c r="G253" s="181" t="s">
        <v>477</v>
      </c>
      <c r="H253" s="135" t="s">
        <v>122</v>
      </c>
      <c r="I253" s="129">
        <v>3924.72</v>
      </c>
      <c r="J253" s="198">
        <v>15817</v>
      </c>
      <c r="K253" s="202">
        <f t="shared" si="31"/>
        <v>62077296</v>
      </c>
      <c r="L253" s="122"/>
      <c r="M253" s="120"/>
    </row>
    <row r="254" spans="1:13" ht="30" customHeight="1">
      <c r="A254" s="120"/>
      <c r="B254" s="121"/>
      <c r="C254" s="127"/>
      <c r="D254" s="135" t="s">
        <v>478</v>
      </c>
      <c r="E254" s="135"/>
      <c r="F254" s="135"/>
      <c r="G254" s="181" t="s">
        <v>479</v>
      </c>
      <c r="H254" s="135" t="s">
        <v>90</v>
      </c>
      <c r="I254" s="129">
        <v>79.86</v>
      </c>
      <c r="J254" s="198">
        <v>686400</v>
      </c>
      <c r="K254" s="202">
        <f t="shared" si="31"/>
        <v>54815904</v>
      </c>
      <c r="L254" s="122"/>
      <c r="M254" s="120"/>
    </row>
    <row r="255" spans="1:13" ht="30" customHeight="1">
      <c r="A255" s="120"/>
      <c r="B255" s="121"/>
      <c r="C255" s="127"/>
      <c r="D255" s="135" t="s">
        <v>480</v>
      </c>
      <c r="E255" s="135"/>
      <c r="F255" s="135"/>
      <c r="G255" s="181" t="s">
        <v>481</v>
      </c>
      <c r="H255" s="135" t="s">
        <v>122</v>
      </c>
      <c r="I255" s="129">
        <v>1201.9000000000001</v>
      </c>
      <c r="J255" s="198">
        <v>14547</v>
      </c>
      <c r="K255" s="202">
        <f t="shared" si="31"/>
        <v>17484039</v>
      </c>
      <c r="L255" s="122"/>
      <c r="M255" s="120"/>
    </row>
    <row r="256" spans="1:13" ht="30" customHeight="1">
      <c r="A256" s="120"/>
      <c r="B256" s="121"/>
      <c r="C256" s="127"/>
      <c r="D256" s="135" t="s">
        <v>482</v>
      </c>
      <c r="E256" s="135"/>
      <c r="F256" s="135"/>
      <c r="G256" s="181" t="s">
        <v>483</v>
      </c>
      <c r="H256" s="135" t="s">
        <v>90</v>
      </c>
      <c r="I256" s="129">
        <v>145.91</v>
      </c>
      <c r="J256" s="198">
        <v>684873</v>
      </c>
      <c r="K256" s="202">
        <f t="shared" si="31"/>
        <v>99929819</v>
      </c>
      <c r="L256" s="122"/>
      <c r="M256" s="120"/>
    </row>
    <row r="257" spans="1:13" ht="30" customHeight="1">
      <c r="A257" s="120"/>
      <c r="B257" s="121"/>
      <c r="C257" s="127"/>
      <c r="D257" s="135" t="s">
        <v>484</v>
      </c>
      <c r="E257" s="135"/>
      <c r="F257" s="135"/>
      <c r="G257" s="181" t="s">
        <v>485</v>
      </c>
      <c r="H257" s="135" t="s">
        <v>90</v>
      </c>
      <c r="I257" s="129">
        <v>241.14</v>
      </c>
      <c r="J257" s="198">
        <v>384921</v>
      </c>
      <c r="K257" s="202">
        <f t="shared" si="31"/>
        <v>92819850</v>
      </c>
      <c r="L257" s="122"/>
      <c r="M257" s="120"/>
    </row>
    <row r="258" spans="1:13" ht="30" customHeight="1" thickBot="1">
      <c r="A258" s="120"/>
      <c r="B258" s="121"/>
      <c r="C258" s="130" t="s">
        <v>11</v>
      </c>
      <c r="D258" s="141"/>
      <c r="E258" s="141"/>
      <c r="F258" s="141"/>
      <c r="G258" s="183"/>
      <c r="H258" s="142"/>
      <c r="I258" s="129"/>
      <c r="J258" s="200"/>
      <c r="K258" s="201">
        <f>SUM(K243:K257)</f>
        <v>1014579267</v>
      </c>
      <c r="L258" s="122"/>
      <c r="M258" s="120"/>
    </row>
    <row r="259" spans="1:13" s="146" customFormat="1" ht="30" customHeight="1" thickBot="1">
      <c r="A259" s="143"/>
      <c r="B259" s="144"/>
      <c r="C259" s="254" t="s">
        <v>12</v>
      </c>
      <c r="D259" s="255"/>
      <c r="E259" s="255"/>
      <c r="F259" s="255"/>
      <c r="G259" s="255"/>
      <c r="H259" s="255"/>
      <c r="I259" s="255"/>
      <c r="J259" s="256"/>
      <c r="K259" s="197">
        <f>K7+K16+K81+K108+K156+K208+K241</f>
        <v>9328029248</v>
      </c>
      <c r="L259" s="145"/>
      <c r="M259" s="143"/>
    </row>
    <row r="260" spans="1:13" s="146" customFormat="1" ht="15">
      <c r="A260" s="143"/>
      <c r="B260" s="144"/>
      <c r="C260" s="147"/>
      <c r="D260" s="224"/>
      <c r="E260" s="147"/>
      <c r="F260" s="147"/>
      <c r="G260" s="184"/>
      <c r="H260" s="147"/>
      <c r="I260" s="147"/>
      <c r="J260" s="209"/>
      <c r="K260" s="210"/>
      <c r="L260" s="145"/>
      <c r="M260" s="143"/>
    </row>
    <row r="261" spans="1:13" s="146" customFormat="1" ht="30" customHeight="1">
      <c r="A261" s="143"/>
      <c r="B261" s="144"/>
      <c r="C261" s="148"/>
      <c r="D261" s="150"/>
      <c r="E261" s="150"/>
      <c r="F261" s="150"/>
      <c r="G261" s="186" t="s">
        <v>13</v>
      </c>
      <c r="H261" s="151"/>
      <c r="I261" s="152"/>
      <c r="J261" s="212"/>
      <c r="K261" s="213">
        <f>K259</f>
        <v>9328029248</v>
      </c>
      <c r="L261" s="145"/>
      <c r="M261" s="143"/>
    </row>
    <row r="262" spans="1:13" s="146" customFormat="1" ht="30" customHeight="1">
      <c r="A262" s="143"/>
      <c r="B262" s="144"/>
      <c r="C262" s="148"/>
      <c r="D262" s="149"/>
      <c r="E262" s="148"/>
      <c r="F262" s="148"/>
      <c r="G262" s="185" t="s">
        <v>498</v>
      </c>
      <c r="H262" s="151"/>
      <c r="I262" s="152"/>
      <c r="J262" s="237">
        <v>0.01</v>
      </c>
      <c r="K262" s="211">
        <f>ROUND($K$261*$J$262/1.32,0)</f>
        <v>70666888</v>
      </c>
      <c r="L262" s="145"/>
      <c r="M262" s="143"/>
    </row>
    <row r="263" spans="1:13" s="146" customFormat="1" ht="30" customHeight="1">
      <c r="A263" s="143"/>
      <c r="B263" s="144"/>
      <c r="C263" s="148"/>
      <c r="D263" s="149"/>
      <c r="E263" s="148"/>
      <c r="F263" s="148"/>
      <c r="G263" s="185" t="s">
        <v>499</v>
      </c>
      <c r="H263" s="151"/>
      <c r="I263" s="152"/>
      <c r="J263" s="237">
        <v>5.0000000000000001E-3</v>
      </c>
      <c r="K263" s="211">
        <f>ROUND($K$261*$J$263/1.32,0)</f>
        <v>35333444</v>
      </c>
      <c r="L263" s="145"/>
      <c r="M263" s="143"/>
    </row>
    <row r="264" spans="1:13" s="146" customFormat="1" ht="30" customHeight="1" thickBot="1">
      <c r="A264" s="143"/>
      <c r="B264" s="144"/>
      <c r="C264" s="148"/>
      <c r="D264" s="149"/>
      <c r="E264" s="148"/>
      <c r="F264" s="153"/>
      <c r="G264" s="185" t="s">
        <v>500</v>
      </c>
      <c r="H264" s="151"/>
      <c r="I264" s="152"/>
      <c r="J264" s="237">
        <v>1.2699999999999999E-2</v>
      </c>
      <c r="K264" s="211">
        <f>ROUND($K$261*$J$264/1.32,0)</f>
        <v>89746948</v>
      </c>
      <c r="L264" s="145"/>
      <c r="M264" s="143"/>
    </row>
    <row r="265" spans="1:13" s="146" customFormat="1" ht="30" customHeight="1" thickBot="1">
      <c r="A265" s="143"/>
      <c r="B265" s="144"/>
      <c r="C265" s="148"/>
      <c r="D265" s="149"/>
      <c r="E265" s="148"/>
      <c r="F265" s="148"/>
      <c r="G265" s="187" t="s">
        <v>14</v>
      </c>
      <c r="H265" s="154"/>
      <c r="I265" s="155"/>
      <c r="J265" s="214"/>
      <c r="K265" s="197">
        <f>SUM(K261:K264)</f>
        <v>9523776528</v>
      </c>
      <c r="L265" s="145"/>
      <c r="M265" s="143"/>
    </row>
    <row r="266" spans="1:13" s="146" customFormat="1" ht="15.5" thickBot="1">
      <c r="A266" s="143"/>
      <c r="B266" s="144"/>
      <c r="C266" s="148"/>
      <c r="D266" s="149"/>
      <c r="E266" s="149"/>
      <c r="F266" s="149"/>
      <c r="G266" s="188"/>
      <c r="H266" s="148"/>
      <c r="I266" s="156"/>
      <c r="J266" s="215"/>
      <c r="K266" s="216"/>
      <c r="L266" s="145"/>
      <c r="M266" s="143"/>
    </row>
    <row r="267" spans="1:13" s="146" customFormat="1" ht="15">
      <c r="A267" s="143"/>
      <c r="B267" s="144"/>
      <c r="C267" s="157"/>
      <c r="D267" s="258"/>
      <c r="E267" s="258"/>
      <c r="F267" s="258"/>
      <c r="G267" s="258"/>
      <c r="H267" s="258"/>
      <c r="I267" s="258"/>
      <c r="J267" s="258"/>
      <c r="K267" s="259"/>
      <c r="L267" s="158"/>
      <c r="M267" s="143"/>
    </row>
    <row r="268" spans="1:13" s="146" customFormat="1" ht="46.5" customHeight="1">
      <c r="A268" s="143"/>
      <c r="B268" s="144"/>
      <c r="C268" s="246" t="s">
        <v>15</v>
      </c>
      <c r="D268" s="247"/>
      <c r="E268" s="247"/>
      <c r="F268" s="247"/>
      <c r="G268" s="247"/>
      <c r="H268" s="257" t="s">
        <v>16</v>
      </c>
      <c r="I268" s="257"/>
      <c r="J268" s="257"/>
      <c r="K268" s="217" t="s">
        <v>17</v>
      </c>
      <c r="L268" s="159"/>
      <c r="M268" s="143"/>
    </row>
    <row r="269" spans="1:13" s="146" customFormat="1" ht="56.25" customHeight="1">
      <c r="A269" s="143"/>
      <c r="B269" s="144"/>
      <c r="C269" s="246" t="s">
        <v>18</v>
      </c>
      <c r="D269" s="247"/>
      <c r="E269" s="247"/>
      <c r="F269" s="247"/>
      <c r="G269" s="247"/>
      <c r="H269" s="251" t="s">
        <v>19</v>
      </c>
      <c r="I269" s="251"/>
      <c r="J269" s="218" t="s">
        <v>20</v>
      </c>
      <c r="K269" s="238">
        <v>0.27</v>
      </c>
      <c r="L269" s="159"/>
      <c r="M269" s="143"/>
    </row>
    <row r="270" spans="1:13" s="146" customFormat="1" ht="30" customHeight="1">
      <c r="A270" s="143"/>
      <c r="B270" s="144"/>
      <c r="C270" s="246" t="s">
        <v>21</v>
      </c>
      <c r="D270" s="247"/>
      <c r="E270" s="247"/>
      <c r="F270" s="247"/>
      <c r="G270" s="247"/>
      <c r="H270" s="248" t="s">
        <v>501</v>
      </c>
      <c r="I270" s="249"/>
      <c r="J270" s="218" t="s">
        <v>22</v>
      </c>
      <c r="K270" s="238">
        <v>0.01</v>
      </c>
      <c r="L270" s="159"/>
      <c r="M270" s="143"/>
    </row>
    <row r="271" spans="1:13" s="161" customFormat="1" ht="26.25" customHeight="1">
      <c r="A271" s="143"/>
      <c r="B271" s="144"/>
      <c r="C271" s="160"/>
      <c r="D271" s="225"/>
      <c r="E271" s="162"/>
      <c r="F271" s="162"/>
      <c r="G271" s="189"/>
      <c r="H271" s="250" t="s">
        <v>70</v>
      </c>
      <c r="I271" s="251"/>
      <c r="J271" s="218" t="s">
        <v>23</v>
      </c>
      <c r="K271" s="238">
        <v>0.04</v>
      </c>
      <c r="L271" s="145"/>
      <c r="M271" s="143"/>
    </row>
    <row r="272" spans="1:13" ht="26.25" customHeight="1">
      <c r="A272" s="120"/>
      <c r="B272" s="121"/>
      <c r="C272" s="163"/>
      <c r="D272" s="226"/>
      <c r="E272" s="164"/>
      <c r="F272" s="164"/>
      <c r="G272" s="190"/>
      <c r="H272" s="251" t="s">
        <v>24</v>
      </c>
      <c r="I272" s="251"/>
      <c r="J272" s="218" t="s">
        <v>25</v>
      </c>
      <c r="K272" s="238">
        <f>SUM(K269:K271)</f>
        <v>0.32</v>
      </c>
      <c r="L272" s="122"/>
      <c r="M272" s="120"/>
    </row>
    <row r="273" spans="1:13" ht="15.5" thickBot="1">
      <c r="A273" s="120"/>
      <c r="B273" s="121"/>
      <c r="C273" s="165"/>
      <c r="D273" s="227"/>
      <c r="E273" s="166"/>
      <c r="F273" s="166"/>
      <c r="G273" s="191"/>
      <c r="H273" s="244"/>
      <c r="I273" s="244"/>
      <c r="J273" s="244"/>
      <c r="K273" s="245"/>
      <c r="L273" s="122"/>
      <c r="M273" s="120"/>
    </row>
    <row r="274" spans="1:13" ht="15.5" thickBot="1">
      <c r="A274" s="120"/>
      <c r="B274" s="167"/>
      <c r="C274" s="168"/>
      <c r="D274" s="169"/>
      <c r="E274" s="169"/>
      <c r="F274" s="168"/>
      <c r="G274" s="192"/>
      <c r="H274" s="168"/>
      <c r="I274" s="168"/>
      <c r="J274" s="219"/>
      <c r="K274" s="219"/>
      <c r="L274" s="170"/>
      <c r="M274" s="120"/>
    </row>
    <row r="275" spans="1:13" ht="15.5" thickTop="1">
      <c r="A275" s="120"/>
      <c r="B275" s="120"/>
      <c r="C275" s="120"/>
      <c r="D275" s="171"/>
      <c r="E275" s="171"/>
      <c r="F275" s="120"/>
      <c r="G275" s="193"/>
      <c r="H275" s="120"/>
      <c r="I275" s="120"/>
      <c r="J275" s="220"/>
      <c r="K275" s="220"/>
      <c r="L275" s="120"/>
      <c r="M275" s="120"/>
    </row>
  </sheetData>
  <mergeCells count="21">
    <mergeCell ref="C1:F1"/>
    <mergeCell ref="C269:G269"/>
    <mergeCell ref="C259:J259"/>
    <mergeCell ref="C268:G268"/>
    <mergeCell ref="H268:J268"/>
    <mergeCell ref="H269:I269"/>
    <mergeCell ref="D267:K267"/>
    <mergeCell ref="D3:K3"/>
    <mergeCell ref="I5:I6"/>
    <mergeCell ref="J5:J6"/>
    <mergeCell ref="K5:K6"/>
    <mergeCell ref="C5:C6"/>
    <mergeCell ref="D5:D6"/>
    <mergeCell ref="G5:G6"/>
    <mergeCell ref="H5:H6"/>
    <mergeCell ref="E5:F5"/>
    <mergeCell ref="H273:K273"/>
    <mergeCell ref="C270:G270"/>
    <mergeCell ref="H270:I270"/>
    <mergeCell ref="H271:I271"/>
    <mergeCell ref="H272:I27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8A5-9B9D-4DAD-8576-03E9AB250EB4}">
  <dimension ref="A1:M275"/>
  <sheetViews>
    <sheetView showGridLines="0" view="pageBreakPreview" zoomScaleNormal="100" zoomScaleSheetLayoutView="100" zoomScalePageLayoutView="55" workbookViewId="0">
      <selection activeCell="D2" sqref="D2"/>
    </sheetView>
  </sheetViews>
  <sheetFormatPr baseColWidth="10" defaultColWidth="11.453125" defaultRowHeight="13.5"/>
  <cols>
    <col min="1" max="2" width="3.453125" style="123" customWidth="1"/>
    <col min="3" max="3" width="5.1796875" style="123" customWidth="1"/>
    <col min="4" max="4" width="15.453125" style="172" customWidth="1"/>
    <col min="5" max="5" width="16.1796875" style="172" customWidth="1"/>
    <col min="6" max="6" width="17.453125" style="123" customWidth="1"/>
    <col min="7" max="7" width="73.453125" style="194" customWidth="1"/>
    <col min="8" max="8" width="8.54296875" style="123" customWidth="1"/>
    <col min="9" max="9" width="18.54296875" style="123" customWidth="1"/>
    <col min="10" max="10" width="20.1796875" style="208" customWidth="1"/>
    <col min="11" max="11" width="22.7265625" style="208" customWidth="1"/>
    <col min="12" max="12" width="3.453125" style="123" customWidth="1"/>
    <col min="13" max="13" width="2.54296875" style="123" customWidth="1"/>
    <col min="14" max="16384" width="11.453125" style="123"/>
  </cols>
  <sheetData>
    <row r="1" spans="1:13" ht="15">
      <c r="A1" s="120"/>
      <c r="B1" s="121"/>
      <c r="C1" s="252" t="s">
        <v>0</v>
      </c>
      <c r="D1" s="253"/>
      <c r="E1" s="253"/>
      <c r="F1" s="253"/>
      <c r="G1" s="175"/>
      <c r="H1" s="173"/>
      <c r="I1" s="173"/>
      <c r="J1" s="195"/>
      <c r="K1" s="195"/>
      <c r="L1" s="122"/>
      <c r="M1" s="120"/>
    </row>
    <row r="2" spans="1:13" ht="15.75" customHeight="1">
      <c r="A2" s="120"/>
      <c r="B2" s="121"/>
      <c r="C2" s="108"/>
      <c r="D2" s="222"/>
      <c r="E2" s="108"/>
      <c r="F2" s="109"/>
      <c r="G2" s="175"/>
      <c r="H2" s="242"/>
      <c r="I2" s="242"/>
      <c r="J2" s="243"/>
      <c r="K2" s="243"/>
      <c r="L2" s="122"/>
      <c r="M2" s="120"/>
    </row>
    <row r="3" spans="1:13" ht="15.75" customHeight="1">
      <c r="A3" s="120"/>
      <c r="B3" s="121"/>
      <c r="C3" s="239"/>
      <c r="D3" s="260" t="s">
        <v>503</v>
      </c>
      <c r="E3" s="260"/>
      <c r="F3" s="260"/>
      <c r="G3" s="260"/>
      <c r="H3" s="260"/>
      <c r="I3" s="260"/>
      <c r="J3" s="260"/>
      <c r="K3" s="260"/>
      <c r="L3" s="122"/>
      <c r="M3" s="120"/>
    </row>
    <row r="4" spans="1:13" ht="15.75" customHeight="1" thickBot="1">
      <c r="A4" s="120"/>
      <c r="B4" s="121"/>
      <c r="C4" s="239"/>
      <c r="D4" s="240"/>
      <c r="E4" s="239"/>
      <c r="F4" s="241"/>
      <c r="G4" s="175"/>
      <c r="H4" s="242"/>
      <c r="I4" s="242"/>
      <c r="J4" s="243"/>
      <c r="K4" s="243"/>
      <c r="L4" s="122"/>
      <c r="M4" s="120"/>
    </row>
    <row r="5" spans="1:13" ht="30" customHeight="1">
      <c r="A5" s="120"/>
      <c r="B5" s="121"/>
      <c r="C5" s="267" t="s">
        <v>1</v>
      </c>
      <c r="D5" s="261" t="s">
        <v>2</v>
      </c>
      <c r="E5" s="269" t="s">
        <v>3</v>
      </c>
      <c r="F5" s="269"/>
      <c r="G5" s="267" t="s">
        <v>4</v>
      </c>
      <c r="H5" s="261" t="s">
        <v>5</v>
      </c>
      <c r="I5" s="261" t="s">
        <v>6</v>
      </c>
      <c r="J5" s="263" t="s">
        <v>7</v>
      </c>
      <c r="K5" s="265" t="s">
        <v>8</v>
      </c>
      <c r="L5" s="122"/>
      <c r="M5" s="120"/>
    </row>
    <row r="6" spans="1:13" ht="30" customHeight="1" thickBot="1">
      <c r="A6" s="120"/>
      <c r="B6" s="121"/>
      <c r="C6" s="268"/>
      <c r="D6" s="262"/>
      <c r="E6" s="124" t="s">
        <v>9</v>
      </c>
      <c r="F6" s="124" t="s">
        <v>10</v>
      </c>
      <c r="G6" s="268"/>
      <c r="H6" s="262"/>
      <c r="I6" s="262"/>
      <c r="J6" s="264"/>
      <c r="K6" s="266"/>
      <c r="L6" s="122"/>
      <c r="M6" s="120"/>
    </row>
    <row r="7" spans="1:13" ht="30" customHeight="1" thickBot="1">
      <c r="A7" s="120"/>
      <c r="B7" s="121"/>
      <c r="C7" s="228"/>
      <c r="D7" s="229" t="s">
        <v>486</v>
      </c>
      <c r="E7" s="229"/>
      <c r="F7" s="229"/>
      <c r="G7" s="230" t="s">
        <v>487</v>
      </c>
      <c r="H7" s="231"/>
      <c r="I7" s="232"/>
      <c r="J7" s="233"/>
      <c r="K7" s="221"/>
      <c r="L7" s="122"/>
      <c r="M7" s="120"/>
    </row>
    <row r="8" spans="1:13" ht="30" customHeight="1" thickBot="1">
      <c r="A8" s="120"/>
      <c r="B8" s="121"/>
      <c r="C8" s="125"/>
      <c r="D8" s="223" t="s">
        <v>83</v>
      </c>
      <c r="E8" s="126"/>
      <c r="F8" s="126"/>
      <c r="G8" s="176" t="s">
        <v>84</v>
      </c>
      <c r="H8" s="126"/>
      <c r="I8" s="126"/>
      <c r="J8" s="196"/>
      <c r="K8" s="197"/>
      <c r="L8" s="122"/>
      <c r="M8" s="120"/>
    </row>
    <row r="9" spans="1:13" ht="30" customHeight="1">
      <c r="A9" s="120"/>
      <c r="B9" s="121"/>
      <c r="C9" s="127"/>
      <c r="D9" s="128" t="s">
        <v>85</v>
      </c>
      <c r="E9" s="128"/>
      <c r="F9" s="128"/>
      <c r="G9" s="177" t="s">
        <v>86</v>
      </c>
      <c r="H9" s="128" t="s">
        <v>87</v>
      </c>
      <c r="I9" s="129">
        <v>8788.32</v>
      </c>
      <c r="J9" s="198"/>
      <c r="K9" s="199"/>
      <c r="L9" s="122"/>
      <c r="M9" s="120"/>
    </row>
    <row r="10" spans="1:13" ht="30" customHeight="1">
      <c r="A10" s="120"/>
      <c r="B10" s="121"/>
      <c r="C10" s="127"/>
      <c r="D10" s="128" t="s">
        <v>88</v>
      </c>
      <c r="E10" s="128"/>
      <c r="F10" s="128"/>
      <c r="G10" s="177" t="s">
        <v>89</v>
      </c>
      <c r="H10" s="128" t="s">
        <v>90</v>
      </c>
      <c r="I10" s="129">
        <v>419.02</v>
      </c>
      <c r="J10" s="198"/>
      <c r="K10" s="199"/>
      <c r="L10" s="122"/>
      <c r="M10" s="120"/>
    </row>
    <row r="11" spans="1:13" ht="30" customHeight="1">
      <c r="A11" s="120"/>
      <c r="B11" s="121"/>
      <c r="C11" s="127"/>
      <c r="D11" s="128" t="s">
        <v>91</v>
      </c>
      <c r="E11" s="128"/>
      <c r="F11" s="128"/>
      <c r="G11" s="177" t="s">
        <v>92</v>
      </c>
      <c r="H11" s="128" t="s">
        <v>93</v>
      </c>
      <c r="I11" s="129">
        <v>1</v>
      </c>
      <c r="J11" s="198"/>
      <c r="K11" s="199"/>
      <c r="L11" s="122"/>
      <c r="M11" s="120"/>
    </row>
    <row r="12" spans="1:13" ht="30" customHeight="1">
      <c r="A12" s="120"/>
      <c r="B12" s="121"/>
      <c r="C12" s="127"/>
      <c r="D12" s="128" t="s">
        <v>94</v>
      </c>
      <c r="E12" s="128"/>
      <c r="F12" s="128"/>
      <c r="G12" s="177" t="s">
        <v>95</v>
      </c>
      <c r="H12" s="128" t="s">
        <v>87</v>
      </c>
      <c r="I12" s="129">
        <v>60</v>
      </c>
      <c r="J12" s="198"/>
      <c r="K12" s="199"/>
      <c r="L12" s="122"/>
      <c r="M12" s="120"/>
    </row>
    <row r="13" spans="1:13" ht="30" customHeight="1">
      <c r="A13" s="120"/>
      <c r="B13" s="121"/>
      <c r="C13" s="127"/>
      <c r="D13" s="128" t="s">
        <v>96</v>
      </c>
      <c r="E13" s="128"/>
      <c r="F13" s="128"/>
      <c r="G13" s="177" t="s">
        <v>97</v>
      </c>
      <c r="H13" s="128" t="s">
        <v>93</v>
      </c>
      <c r="I13" s="129">
        <v>1</v>
      </c>
      <c r="J13" s="198"/>
      <c r="K13" s="199"/>
      <c r="L13" s="122"/>
      <c r="M13" s="120"/>
    </row>
    <row r="14" spans="1:13" ht="60" customHeight="1">
      <c r="A14" s="120"/>
      <c r="B14" s="121"/>
      <c r="C14" s="127"/>
      <c r="D14" s="128" t="s">
        <v>98</v>
      </c>
      <c r="E14" s="128"/>
      <c r="F14" s="128"/>
      <c r="G14" s="177" t="s">
        <v>100</v>
      </c>
      <c r="H14" s="128" t="s">
        <v>99</v>
      </c>
      <c r="I14" s="129">
        <v>6151.82</v>
      </c>
      <c r="J14" s="198"/>
      <c r="K14" s="199"/>
      <c r="L14" s="122"/>
      <c r="M14" s="120"/>
    </row>
    <row r="15" spans="1:13" ht="30" customHeight="1" thickBot="1">
      <c r="A15" s="120"/>
      <c r="B15" s="121"/>
      <c r="C15" s="234" t="s">
        <v>11</v>
      </c>
      <c r="D15" s="174"/>
      <c r="E15" s="174"/>
      <c r="F15" s="174"/>
      <c r="G15" s="235"/>
      <c r="H15" s="174"/>
      <c r="I15" s="236"/>
      <c r="J15" s="206"/>
      <c r="K15" s="201"/>
      <c r="L15" s="122"/>
      <c r="M15" s="120"/>
    </row>
    <row r="16" spans="1:13" ht="30" customHeight="1" thickBot="1">
      <c r="A16" s="120"/>
      <c r="B16" s="121"/>
      <c r="C16" s="228"/>
      <c r="D16" s="229" t="s">
        <v>488</v>
      </c>
      <c r="E16" s="229"/>
      <c r="F16" s="229"/>
      <c r="G16" s="230" t="s">
        <v>489</v>
      </c>
      <c r="H16" s="231"/>
      <c r="I16" s="232"/>
      <c r="J16" s="233"/>
      <c r="K16" s="221"/>
      <c r="L16" s="122"/>
      <c r="M16" s="120"/>
    </row>
    <row r="17" spans="1:13" ht="30" customHeight="1" thickBot="1">
      <c r="A17" s="120"/>
      <c r="B17" s="121"/>
      <c r="C17" s="125"/>
      <c r="D17" s="223" t="s">
        <v>101</v>
      </c>
      <c r="E17" s="126"/>
      <c r="F17" s="126"/>
      <c r="G17" s="176" t="s">
        <v>102</v>
      </c>
      <c r="H17" s="126"/>
      <c r="I17" s="126"/>
      <c r="J17" s="196"/>
      <c r="K17" s="197"/>
      <c r="L17" s="122"/>
      <c r="M17" s="120"/>
    </row>
    <row r="18" spans="1:13" ht="30" customHeight="1">
      <c r="A18" s="120"/>
      <c r="B18" s="121"/>
      <c r="C18" s="127"/>
      <c r="D18" s="128" t="s">
        <v>103</v>
      </c>
      <c r="E18" s="128"/>
      <c r="F18" s="128"/>
      <c r="G18" s="177" t="s">
        <v>104</v>
      </c>
      <c r="H18" s="128" t="s">
        <v>87</v>
      </c>
      <c r="I18" s="129">
        <v>644.11</v>
      </c>
      <c r="J18" s="198"/>
      <c r="K18" s="202"/>
      <c r="L18" s="122"/>
      <c r="M18" s="120"/>
    </row>
    <row r="19" spans="1:13" ht="30" customHeight="1">
      <c r="A19" s="120"/>
      <c r="B19" s="121"/>
      <c r="C19" s="127"/>
      <c r="D19" s="128" t="s">
        <v>98</v>
      </c>
      <c r="E19" s="128"/>
      <c r="F19" s="128"/>
      <c r="G19" s="177" t="s">
        <v>105</v>
      </c>
      <c r="H19" s="128" t="s">
        <v>99</v>
      </c>
      <c r="I19" s="129">
        <v>188.09</v>
      </c>
      <c r="J19" s="198"/>
      <c r="K19" s="202"/>
      <c r="L19" s="122"/>
      <c r="M19" s="120"/>
    </row>
    <row r="20" spans="1:13" ht="60" customHeight="1">
      <c r="A20" s="120"/>
      <c r="B20" s="121"/>
      <c r="C20" s="127"/>
      <c r="D20" s="128" t="s">
        <v>106</v>
      </c>
      <c r="E20" s="128"/>
      <c r="F20" s="128"/>
      <c r="G20" s="177" t="s">
        <v>100</v>
      </c>
      <c r="H20" s="128" t="s">
        <v>99</v>
      </c>
      <c r="I20" s="129">
        <v>322.06</v>
      </c>
      <c r="J20" s="198"/>
      <c r="K20" s="202"/>
      <c r="L20" s="122"/>
      <c r="M20" s="120"/>
    </row>
    <row r="21" spans="1:13" ht="30" customHeight="1">
      <c r="A21" s="120"/>
      <c r="B21" s="121"/>
      <c r="C21" s="127"/>
      <c r="D21" s="128" t="s">
        <v>107</v>
      </c>
      <c r="E21" s="128"/>
      <c r="F21" s="128"/>
      <c r="G21" s="177" t="s">
        <v>108</v>
      </c>
      <c r="H21" s="128" t="s">
        <v>99</v>
      </c>
      <c r="I21" s="129">
        <v>235.11</v>
      </c>
      <c r="J21" s="198"/>
      <c r="K21" s="202"/>
      <c r="L21" s="122"/>
      <c r="M21" s="120"/>
    </row>
    <row r="22" spans="1:13" ht="30" customHeight="1" thickBot="1">
      <c r="A22" s="120"/>
      <c r="B22" s="121"/>
      <c r="C22" s="130" t="s">
        <v>11</v>
      </c>
      <c r="D22" s="134"/>
      <c r="E22" s="134"/>
      <c r="F22" s="133"/>
      <c r="G22" s="180"/>
      <c r="H22" s="133"/>
      <c r="I22" s="129"/>
      <c r="J22" s="203"/>
      <c r="K22" s="201"/>
      <c r="L22" s="122"/>
      <c r="M22" s="120"/>
    </row>
    <row r="23" spans="1:13" ht="30" customHeight="1" thickBot="1">
      <c r="A23" s="120"/>
      <c r="B23" s="121"/>
      <c r="C23" s="125"/>
      <c r="D23" s="223" t="s">
        <v>109</v>
      </c>
      <c r="E23" s="126"/>
      <c r="F23" s="126"/>
      <c r="G23" s="176" t="s">
        <v>110</v>
      </c>
      <c r="H23" s="126"/>
      <c r="I23" s="126"/>
      <c r="J23" s="196"/>
      <c r="K23" s="197"/>
      <c r="L23" s="122"/>
      <c r="M23" s="120"/>
    </row>
    <row r="24" spans="1:13" ht="30" customHeight="1">
      <c r="A24" s="120"/>
      <c r="B24" s="121"/>
      <c r="C24" s="127"/>
      <c r="D24" s="135" t="s">
        <v>111</v>
      </c>
      <c r="E24" s="135"/>
      <c r="F24" s="135"/>
      <c r="G24" s="181" t="s">
        <v>112</v>
      </c>
      <c r="H24" s="135" t="s">
        <v>99</v>
      </c>
      <c r="I24" s="129">
        <v>7.5</v>
      </c>
      <c r="J24" s="198"/>
      <c r="K24" s="204"/>
      <c r="L24" s="122"/>
      <c r="M24" s="120"/>
    </row>
    <row r="25" spans="1:13" ht="30" customHeight="1">
      <c r="A25" s="120"/>
      <c r="B25" s="121"/>
      <c r="C25" s="127"/>
      <c r="D25" s="136" t="s">
        <v>111</v>
      </c>
      <c r="E25" s="136"/>
      <c r="F25" s="136"/>
      <c r="G25" s="181" t="s">
        <v>113</v>
      </c>
      <c r="H25" s="135" t="s">
        <v>99</v>
      </c>
      <c r="I25" s="129">
        <v>7.51</v>
      </c>
      <c r="J25" s="198"/>
      <c r="K25" s="202"/>
      <c r="L25" s="122"/>
      <c r="M25" s="120"/>
    </row>
    <row r="26" spans="1:13" ht="30" customHeight="1">
      <c r="A26" s="120"/>
      <c r="B26" s="121"/>
      <c r="C26" s="127"/>
      <c r="D26" s="135" t="s">
        <v>114</v>
      </c>
      <c r="E26" s="135"/>
      <c r="F26" s="135"/>
      <c r="G26" s="181" t="s">
        <v>115</v>
      </c>
      <c r="H26" s="135" t="s">
        <v>90</v>
      </c>
      <c r="I26" s="129">
        <v>66.599999999999994</v>
      </c>
      <c r="J26" s="198"/>
      <c r="K26" s="202"/>
      <c r="L26" s="122"/>
      <c r="M26" s="120"/>
    </row>
    <row r="27" spans="1:13" s="120" customFormat="1" ht="30" customHeight="1">
      <c r="B27" s="121"/>
      <c r="C27" s="127"/>
      <c r="D27" s="132" t="s">
        <v>116</v>
      </c>
      <c r="E27" s="132"/>
      <c r="F27" s="132"/>
      <c r="G27" s="179" t="s">
        <v>117</v>
      </c>
      <c r="H27" s="132" t="s">
        <v>99</v>
      </c>
      <c r="I27" s="129">
        <v>7.51</v>
      </c>
      <c r="J27" s="198"/>
      <c r="K27" s="202"/>
      <c r="L27" s="122"/>
    </row>
    <row r="28" spans="1:13" ht="30" customHeight="1">
      <c r="A28" s="120"/>
      <c r="B28" s="121"/>
      <c r="C28" s="127"/>
      <c r="D28" s="135" t="s">
        <v>118</v>
      </c>
      <c r="E28" s="135"/>
      <c r="F28" s="135"/>
      <c r="G28" s="181" t="s">
        <v>119</v>
      </c>
      <c r="H28" s="135" t="s">
        <v>90</v>
      </c>
      <c r="I28" s="129">
        <v>88.38</v>
      </c>
      <c r="J28" s="205"/>
      <c r="K28" s="202"/>
      <c r="L28" s="122"/>
      <c r="M28" s="120"/>
    </row>
    <row r="29" spans="1:13" s="120" customFormat="1" ht="30" customHeight="1">
      <c r="B29" s="121"/>
      <c r="C29" s="137"/>
      <c r="D29" s="132" t="s">
        <v>120</v>
      </c>
      <c r="E29" s="132"/>
      <c r="F29" s="132"/>
      <c r="G29" s="179" t="s">
        <v>121</v>
      </c>
      <c r="H29" s="132" t="s">
        <v>122</v>
      </c>
      <c r="I29" s="129">
        <v>3597.1</v>
      </c>
      <c r="J29" s="205"/>
      <c r="K29" s="202"/>
      <c r="L29" s="122"/>
    </row>
    <row r="30" spans="1:13" ht="30" customHeight="1">
      <c r="A30" s="120"/>
      <c r="B30" s="121"/>
      <c r="C30" s="127"/>
      <c r="D30" s="135" t="s">
        <v>123</v>
      </c>
      <c r="E30" s="128"/>
      <c r="F30" s="135"/>
      <c r="G30" s="181" t="s">
        <v>124</v>
      </c>
      <c r="H30" s="135" t="s">
        <v>87</v>
      </c>
      <c r="I30" s="129">
        <v>152.05000000000001</v>
      </c>
      <c r="J30" s="198"/>
      <c r="K30" s="202"/>
      <c r="L30" s="122"/>
      <c r="M30" s="120"/>
    </row>
    <row r="31" spans="1:13" ht="30" customHeight="1">
      <c r="A31" s="120"/>
      <c r="B31" s="121"/>
      <c r="C31" s="127"/>
      <c r="D31" s="135" t="s">
        <v>125</v>
      </c>
      <c r="E31" s="135"/>
      <c r="F31" s="135"/>
      <c r="G31" s="181" t="s">
        <v>126</v>
      </c>
      <c r="H31" s="138" t="s">
        <v>122</v>
      </c>
      <c r="I31" s="129">
        <v>859.01</v>
      </c>
      <c r="J31" s="198"/>
      <c r="K31" s="202"/>
      <c r="L31" s="122"/>
      <c r="M31" s="120"/>
    </row>
    <row r="32" spans="1:13" ht="30" customHeight="1" thickBot="1">
      <c r="A32" s="120"/>
      <c r="B32" s="121"/>
      <c r="C32" s="139" t="s">
        <v>11</v>
      </c>
      <c r="D32" s="140"/>
      <c r="E32" s="140"/>
      <c r="F32" s="140"/>
      <c r="G32" s="182"/>
      <c r="H32" s="140"/>
      <c r="I32" s="129"/>
      <c r="J32" s="206"/>
      <c r="K32" s="207"/>
      <c r="L32" s="122"/>
      <c r="M32" s="120"/>
    </row>
    <row r="33" spans="1:13" ht="30" customHeight="1" thickBot="1">
      <c r="A33" s="120"/>
      <c r="B33" s="121"/>
      <c r="C33" s="125"/>
      <c r="D33" s="223" t="s">
        <v>127</v>
      </c>
      <c r="E33" s="126"/>
      <c r="F33" s="126"/>
      <c r="G33" s="176" t="s">
        <v>128</v>
      </c>
      <c r="H33" s="126"/>
      <c r="I33" s="126"/>
      <c r="J33" s="196"/>
      <c r="K33" s="197"/>
      <c r="L33" s="122"/>
      <c r="M33" s="120"/>
    </row>
    <row r="34" spans="1:13" ht="30" customHeight="1">
      <c r="A34" s="120"/>
      <c r="B34" s="121"/>
      <c r="C34" s="127"/>
      <c r="D34" s="135" t="s">
        <v>129</v>
      </c>
      <c r="E34" s="135"/>
      <c r="F34" s="135"/>
      <c r="G34" s="181" t="s">
        <v>130</v>
      </c>
      <c r="H34" s="135" t="s">
        <v>87</v>
      </c>
      <c r="I34" s="129">
        <v>190.49</v>
      </c>
      <c r="J34" s="198"/>
      <c r="K34" s="202"/>
      <c r="L34" s="122"/>
      <c r="M34" s="120"/>
    </row>
    <row r="35" spans="1:13" ht="30" customHeight="1">
      <c r="A35" s="120"/>
      <c r="B35" s="121"/>
      <c r="C35" s="127"/>
      <c r="D35" s="135" t="s">
        <v>131</v>
      </c>
      <c r="E35" s="135"/>
      <c r="F35" s="135"/>
      <c r="G35" s="181" t="s">
        <v>135</v>
      </c>
      <c r="H35" s="135" t="s">
        <v>87</v>
      </c>
      <c r="I35" s="129">
        <v>380.98</v>
      </c>
      <c r="J35" s="198"/>
      <c r="K35" s="202"/>
      <c r="L35" s="122"/>
      <c r="M35" s="120"/>
    </row>
    <row r="36" spans="1:13" ht="30" customHeight="1">
      <c r="A36" s="120"/>
      <c r="B36" s="121"/>
      <c r="C36" s="127"/>
      <c r="D36" s="135" t="s">
        <v>132</v>
      </c>
      <c r="E36" s="135"/>
      <c r="F36" s="135"/>
      <c r="G36" s="181" t="s">
        <v>133</v>
      </c>
      <c r="H36" s="135" t="s">
        <v>134</v>
      </c>
      <c r="I36" s="129">
        <v>15.81</v>
      </c>
      <c r="J36" s="198"/>
      <c r="K36" s="202"/>
      <c r="L36" s="122"/>
      <c r="M36" s="120"/>
    </row>
    <row r="37" spans="1:13" ht="30" customHeight="1" thickBot="1">
      <c r="A37" s="120"/>
      <c r="B37" s="121"/>
      <c r="C37" s="130" t="s">
        <v>11</v>
      </c>
      <c r="D37" s="141"/>
      <c r="E37" s="141"/>
      <c r="F37" s="141"/>
      <c r="G37" s="183"/>
      <c r="H37" s="142"/>
      <c r="I37" s="129"/>
      <c r="J37" s="200"/>
      <c r="K37" s="201"/>
      <c r="L37" s="122"/>
      <c r="M37" s="120"/>
    </row>
    <row r="38" spans="1:13" ht="30" customHeight="1" thickBot="1">
      <c r="A38" s="120"/>
      <c r="B38" s="121"/>
      <c r="C38" s="125"/>
      <c r="D38" s="223" t="s">
        <v>136</v>
      </c>
      <c r="E38" s="126"/>
      <c r="F38" s="126"/>
      <c r="G38" s="176" t="s">
        <v>137</v>
      </c>
      <c r="H38" s="126"/>
      <c r="I38" s="126"/>
      <c r="J38" s="196"/>
      <c r="K38" s="197"/>
      <c r="L38" s="122"/>
      <c r="M38" s="120"/>
    </row>
    <row r="39" spans="1:13" ht="30" customHeight="1">
      <c r="A39" s="120"/>
      <c r="B39" s="121"/>
      <c r="C39" s="127"/>
      <c r="D39" s="135" t="s">
        <v>138</v>
      </c>
      <c r="E39" s="135"/>
      <c r="F39" s="135"/>
      <c r="G39" s="181" t="s">
        <v>139</v>
      </c>
      <c r="H39" s="135" t="s">
        <v>87</v>
      </c>
      <c r="I39" s="129">
        <v>121</v>
      </c>
      <c r="J39" s="198"/>
      <c r="K39" s="202"/>
      <c r="L39" s="122"/>
      <c r="M39" s="120"/>
    </row>
    <row r="40" spans="1:13" ht="30" customHeight="1" thickBot="1">
      <c r="A40" s="120"/>
      <c r="B40" s="121"/>
      <c r="C40" s="130" t="s">
        <v>11</v>
      </c>
      <c r="D40" s="141"/>
      <c r="E40" s="141"/>
      <c r="F40" s="141"/>
      <c r="G40" s="183"/>
      <c r="H40" s="142"/>
      <c r="I40" s="129"/>
      <c r="J40" s="200"/>
      <c r="K40" s="201"/>
      <c r="L40" s="122"/>
      <c r="M40" s="120"/>
    </row>
    <row r="41" spans="1:13" ht="30" customHeight="1" thickBot="1">
      <c r="A41" s="120"/>
      <c r="B41" s="121"/>
      <c r="C41" s="125"/>
      <c r="D41" s="223" t="s">
        <v>140</v>
      </c>
      <c r="E41" s="126"/>
      <c r="F41" s="126"/>
      <c r="G41" s="176" t="s">
        <v>141</v>
      </c>
      <c r="H41" s="126"/>
      <c r="I41" s="126"/>
      <c r="J41" s="196"/>
      <c r="K41" s="197"/>
      <c r="L41" s="122"/>
      <c r="M41" s="120"/>
    </row>
    <row r="42" spans="1:13" ht="30" customHeight="1">
      <c r="A42" s="120"/>
      <c r="B42" s="121"/>
      <c r="C42" s="127"/>
      <c r="D42" s="128" t="s">
        <v>142</v>
      </c>
      <c r="E42" s="128"/>
      <c r="F42" s="128"/>
      <c r="G42" s="177" t="s">
        <v>143</v>
      </c>
      <c r="H42" s="128" t="s">
        <v>87</v>
      </c>
      <c r="I42" s="129">
        <v>380.98</v>
      </c>
      <c r="J42" s="198"/>
      <c r="K42" s="199"/>
      <c r="L42" s="122"/>
      <c r="M42" s="120"/>
    </row>
    <row r="43" spans="1:13" ht="30" customHeight="1">
      <c r="A43" s="120"/>
      <c r="B43" s="121"/>
      <c r="C43" s="127"/>
      <c r="D43" s="128" t="s">
        <v>144</v>
      </c>
      <c r="E43" s="128"/>
      <c r="F43" s="128"/>
      <c r="G43" s="177" t="s">
        <v>147</v>
      </c>
      <c r="H43" s="128" t="s">
        <v>87</v>
      </c>
      <c r="I43" s="129">
        <v>380.98</v>
      </c>
      <c r="J43" s="198"/>
      <c r="K43" s="199"/>
      <c r="L43" s="122"/>
      <c r="M43" s="120"/>
    </row>
    <row r="44" spans="1:13" ht="30" customHeight="1">
      <c r="A44" s="120"/>
      <c r="B44" s="121"/>
      <c r="C44" s="127"/>
      <c r="D44" s="128" t="s">
        <v>145</v>
      </c>
      <c r="E44" s="128"/>
      <c r="F44" s="128"/>
      <c r="G44" s="177" t="s">
        <v>146</v>
      </c>
      <c r="H44" s="128" t="s">
        <v>87</v>
      </c>
      <c r="I44" s="129">
        <v>83.2</v>
      </c>
      <c r="J44" s="198"/>
      <c r="K44" s="199"/>
      <c r="L44" s="122"/>
      <c r="M44" s="120"/>
    </row>
    <row r="45" spans="1:13" ht="30" customHeight="1" thickBot="1">
      <c r="A45" s="120"/>
      <c r="B45" s="121"/>
      <c r="C45" s="130" t="s">
        <v>11</v>
      </c>
      <c r="D45" s="131"/>
      <c r="E45" s="131"/>
      <c r="F45" s="131"/>
      <c r="G45" s="178"/>
      <c r="H45" s="131"/>
      <c r="I45" s="129"/>
      <c r="J45" s="200"/>
      <c r="K45" s="201"/>
      <c r="L45" s="122"/>
      <c r="M45" s="120"/>
    </row>
    <row r="46" spans="1:13" ht="30" customHeight="1" thickBot="1">
      <c r="A46" s="120"/>
      <c r="B46" s="121"/>
      <c r="C46" s="125"/>
      <c r="D46" s="223" t="s">
        <v>148</v>
      </c>
      <c r="E46" s="126"/>
      <c r="F46" s="126"/>
      <c r="G46" s="176" t="s">
        <v>149</v>
      </c>
      <c r="H46" s="126"/>
      <c r="I46" s="126"/>
      <c r="J46" s="196"/>
      <c r="K46" s="197"/>
      <c r="L46" s="122"/>
      <c r="M46" s="120"/>
    </row>
    <row r="47" spans="1:13" ht="30" customHeight="1">
      <c r="A47" s="120"/>
      <c r="B47" s="121"/>
      <c r="C47" s="127"/>
      <c r="D47" s="128" t="s">
        <v>150</v>
      </c>
      <c r="E47" s="128"/>
      <c r="F47" s="128"/>
      <c r="G47" s="177" t="s">
        <v>151</v>
      </c>
      <c r="H47" s="128" t="s">
        <v>87</v>
      </c>
      <c r="I47" s="129">
        <v>139.22999999999999</v>
      </c>
      <c r="J47" s="198"/>
      <c r="K47" s="202"/>
      <c r="L47" s="122"/>
      <c r="M47" s="120"/>
    </row>
    <row r="48" spans="1:13" ht="30" customHeight="1">
      <c r="A48" s="120"/>
      <c r="B48" s="121"/>
      <c r="C48" s="127"/>
      <c r="D48" s="128" t="s">
        <v>152</v>
      </c>
      <c r="E48" s="128"/>
      <c r="F48" s="128"/>
      <c r="G48" s="177" t="s">
        <v>157</v>
      </c>
      <c r="H48" s="128" t="s">
        <v>87</v>
      </c>
      <c r="I48" s="129">
        <v>57.66</v>
      </c>
      <c r="J48" s="198"/>
      <c r="K48" s="202"/>
      <c r="L48" s="122"/>
      <c r="M48" s="120"/>
    </row>
    <row r="49" spans="1:13" ht="30" customHeight="1">
      <c r="A49" s="120"/>
      <c r="B49" s="121"/>
      <c r="C49" s="127"/>
      <c r="D49" s="128" t="s">
        <v>153</v>
      </c>
      <c r="E49" s="128"/>
      <c r="F49" s="128"/>
      <c r="G49" s="177" t="s">
        <v>154</v>
      </c>
      <c r="H49" s="128" t="s">
        <v>87</v>
      </c>
      <c r="I49" s="129">
        <v>139.22999999999999</v>
      </c>
      <c r="J49" s="198"/>
      <c r="K49" s="202"/>
      <c r="L49" s="122"/>
      <c r="M49" s="120"/>
    </row>
    <row r="50" spans="1:13" ht="30" customHeight="1">
      <c r="A50" s="120"/>
      <c r="B50" s="121"/>
      <c r="C50" s="127"/>
      <c r="D50" s="128" t="s">
        <v>155</v>
      </c>
      <c r="E50" s="128"/>
      <c r="F50" s="128"/>
      <c r="G50" s="177" t="s">
        <v>156</v>
      </c>
      <c r="H50" s="128" t="s">
        <v>87</v>
      </c>
      <c r="I50" s="129">
        <v>139.22999999999999</v>
      </c>
      <c r="J50" s="198"/>
      <c r="K50" s="202"/>
      <c r="L50" s="122"/>
      <c r="M50" s="120"/>
    </row>
    <row r="51" spans="1:13" ht="30" customHeight="1" thickBot="1">
      <c r="A51" s="120"/>
      <c r="B51" s="121"/>
      <c r="C51" s="130" t="s">
        <v>11</v>
      </c>
      <c r="D51" s="134"/>
      <c r="E51" s="134"/>
      <c r="F51" s="133"/>
      <c r="G51" s="180"/>
      <c r="H51" s="133"/>
      <c r="I51" s="129"/>
      <c r="J51" s="203"/>
      <c r="K51" s="201"/>
      <c r="L51" s="122"/>
      <c r="M51" s="120"/>
    </row>
    <row r="52" spans="1:13" ht="30" customHeight="1" thickBot="1">
      <c r="A52" s="120"/>
      <c r="B52" s="121"/>
      <c r="C52" s="125"/>
      <c r="D52" s="223" t="s">
        <v>158</v>
      </c>
      <c r="E52" s="126"/>
      <c r="F52" s="126"/>
      <c r="G52" s="176" t="s">
        <v>159</v>
      </c>
      <c r="H52" s="126"/>
      <c r="I52" s="126"/>
      <c r="J52" s="196"/>
      <c r="K52" s="197"/>
      <c r="L52" s="122"/>
      <c r="M52" s="120"/>
    </row>
    <row r="53" spans="1:13" ht="30" customHeight="1">
      <c r="A53" s="120"/>
      <c r="B53" s="121"/>
      <c r="C53" s="127"/>
      <c r="D53" s="135" t="s">
        <v>160</v>
      </c>
      <c r="E53" s="135"/>
      <c r="F53" s="135"/>
      <c r="G53" s="181" t="s">
        <v>161</v>
      </c>
      <c r="H53" s="135" t="s">
        <v>90</v>
      </c>
      <c r="I53" s="129">
        <v>30</v>
      </c>
      <c r="J53" s="198"/>
      <c r="K53" s="204"/>
      <c r="L53" s="122"/>
      <c r="M53" s="120"/>
    </row>
    <row r="54" spans="1:13" ht="30" customHeight="1">
      <c r="A54" s="120"/>
      <c r="B54" s="121"/>
      <c r="C54" s="127"/>
      <c r="D54" s="136" t="s">
        <v>162</v>
      </c>
      <c r="E54" s="136"/>
      <c r="F54" s="136"/>
      <c r="G54" s="181" t="s">
        <v>163</v>
      </c>
      <c r="H54" s="135" t="s">
        <v>87</v>
      </c>
      <c r="I54" s="129">
        <v>121.96</v>
      </c>
      <c r="J54" s="198"/>
      <c r="K54" s="202"/>
      <c r="L54" s="122"/>
      <c r="M54" s="120"/>
    </row>
    <row r="55" spans="1:13" ht="30" customHeight="1">
      <c r="A55" s="120"/>
      <c r="B55" s="121"/>
      <c r="C55" s="127"/>
      <c r="D55" s="135" t="s">
        <v>164</v>
      </c>
      <c r="E55" s="135"/>
      <c r="F55" s="135"/>
      <c r="G55" s="181" t="s">
        <v>165</v>
      </c>
      <c r="H55" s="135" t="s">
        <v>87</v>
      </c>
      <c r="I55" s="129">
        <v>82.57</v>
      </c>
      <c r="J55" s="198"/>
      <c r="K55" s="202"/>
      <c r="L55" s="122"/>
      <c r="M55" s="120"/>
    </row>
    <row r="56" spans="1:13" ht="30" customHeight="1" thickBot="1">
      <c r="A56" s="120"/>
      <c r="B56" s="121"/>
      <c r="C56" s="139" t="s">
        <v>11</v>
      </c>
      <c r="D56" s="140"/>
      <c r="E56" s="140"/>
      <c r="F56" s="140"/>
      <c r="G56" s="182"/>
      <c r="H56" s="140"/>
      <c r="I56" s="129"/>
      <c r="J56" s="206"/>
      <c r="K56" s="207"/>
      <c r="L56" s="122"/>
      <c r="M56" s="120"/>
    </row>
    <row r="57" spans="1:13" ht="30" customHeight="1" thickBot="1">
      <c r="A57" s="120"/>
      <c r="B57" s="121"/>
      <c r="C57" s="125"/>
      <c r="D57" s="223" t="s">
        <v>166</v>
      </c>
      <c r="E57" s="126"/>
      <c r="F57" s="126"/>
      <c r="G57" s="176" t="s">
        <v>167</v>
      </c>
      <c r="H57" s="126"/>
      <c r="I57" s="126"/>
      <c r="J57" s="196"/>
      <c r="K57" s="197"/>
      <c r="L57" s="122"/>
      <c r="M57" s="120"/>
    </row>
    <row r="58" spans="1:13" ht="30" customHeight="1">
      <c r="A58" s="120"/>
      <c r="B58" s="121"/>
      <c r="C58" s="127"/>
      <c r="D58" s="135" t="s">
        <v>168</v>
      </c>
      <c r="E58" s="135"/>
      <c r="F58" s="135"/>
      <c r="G58" s="181" t="s">
        <v>169</v>
      </c>
      <c r="H58" s="135" t="s">
        <v>93</v>
      </c>
      <c r="I58" s="129">
        <v>6</v>
      </c>
      <c r="J58" s="198"/>
      <c r="K58" s="202"/>
      <c r="L58" s="122"/>
      <c r="M58" s="120"/>
    </row>
    <row r="59" spans="1:13" ht="30" customHeight="1">
      <c r="A59" s="120"/>
      <c r="B59" s="121"/>
      <c r="C59" s="127"/>
      <c r="D59" s="135" t="s">
        <v>170</v>
      </c>
      <c r="E59" s="135"/>
      <c r="F59" s="135"/>
      <c r="G59" s="181" t="s">
        <v>171</v>
      </c>
      <c r="H59" s="135" t="s">
        <v>93</v>
      </c>
      <c r="I59" s="129">
        <v>1</v>
      </c>
      <c r="J59" s="198"/>
      <c r="K59" s="202"/>
      <c r="L59" s="122"/>
      <c r="M59" s="120"/>
    </row>
    <row r="60" spans="1:13" ht="30" customHeight="1">
      <c r="A60" s="120"/>
      <c r="B60" s="121"/>
      <c r="C60" s="127"/>
      <c r="D60" s="135" t="s">
        <v>172</v>
      </c>
      <c r="E60" s="135"/>
      <c r="F60" s="135"/>
      <c r="G60" s="181" t="s">
        <v>173</v>
      </c>
      <c r="H60" s="135" t="s">
        <v>87</v>
      </c>
      <c r="I60" s="129">
        <v>32.659999999999997</v>
      </c>
      <c r="J60" s="198"/>
      <c r="K60" s="202"/>
      <c r="L60" s="122"/>
      <c r="M60" s="120"/>
    </row>
    <row r="61" spans="1:13" ht="30" customHeight="1">
      <c r="A61" s="120"/>
      <c r="B61" s="121"/>
      <c r="C61" s="127"/>
      <c r="D61" s="135" t="s">
        <v>174</v>
      </c>
      <c r="E61" s="135"/>
      <c r="F61" s="135"/>
      <c r="G61" s="181" t="s">
        <v>175</v>
      </c>
      <c r="H61" s="135" t="s">
        <v>93</v>
      </c>
      <c r="I61" s="129">
        <v>4</v>
      </c>
      <c r="J61" s="198"/>
      <c r="K61" s="202"/>
      <c r="L61" s="122"/>
      <c r="M61" s="120"/>
    </row>
    <row r="62" spans="1:13" ht="30" customHeight="1">
      <c r="A62" s="120"/>
      <c r="B62" s="121"/>
      <c r="C62" s="127"/>
      <c r="D62" s="135" t="s">
        <v>176</v>
      </c>
      <c r="E62" s="135"/>
      <c r="F62" s="135"/>
      <c r="G62" s="181" t="s">
        <v>177</v>
      </c>
      <c r="H62" s="135" t="s">
        <v>93</v>
      </c>
      <c r="I62" s="129">
        <v>2</v>
      </c>
      <c r="J62" s="198"/>
      <c r="K62" s="202"/>
      <c r="L62" s="122"/>
      <c r="M62" s="120"/>
    </row>
    <row r="63" spans="1:13" ht="30" customHeight="1">
      <c r="A63" s="120"/>
      <c r="B63" s="121"/>
      <c r="C63" s="127"/>
      <c r="D63" s="135" t="s">
        <v>178</v>
      </c>
      <c r="E63" s="135"/>
      <c r="F63" s="135"/>
      <c r="G63" s="181" t="s">
        <v>179</v>
      </c>
      <c r="H63" s="135" t="s">
        <v>93</v>
      </c>
      <c r="I63" s="129">
        <v>9</v>
      </c>
      <c r="J63" s="198"/>
      <c r="K63" s="202"/>
      <c r="L63" s="122"/>
      <c r="M63" s="120"/>
    </row>
    <row r="64" spans="1:13" ht="30" customHeight="1">
      <c r="A64" s="120"/>
      <c r="B64" s="121"/>
      <c r="C64" s="127"/>
      <c r="D64" s="135" t="s">
        <v>180</v>
      </c>
      <c r="E64" s="135"/>
      <c r="F64" s="135"/>
      <c r="G64" s="181" t="s">
        <v>181</v>
      </c>
      <c r="H64" s="135" t="s">
        <v>93</v>
      </c>
      <c r="I64" s="129">
        <v>7</v>
      </c>
      <c r="J64" s="198"/>
      <c r="K64" s="202"/>
      <c r="L64" s="122"/>
      <c r="M64" s="120"/>
    </row>
    <row r="65" spans="1:13" ht="30" customHeight="1">
      <c r="A65" s="120"/>
      <c r="B65" s="121"/>
      <c r="C65" s="127"/>
      <c r="D65" s="135" t="s">
        <v>182</v>
      </c>
      <c r="E65" s="135"/>
      <c r="F65" s="135"/>
      <c r="G65" s="181" t="s">
        <v>183</v>
      </c>
      <c r="H65" s="135" t="s">
        <v>87</v>
      </c>
      <c r="I65" s="129">
        <v>3.8</v>
      </c>
      <c r="J65" s="198"/>
      <c r="K65" s="202"/>
      <c r="L65" s="122"/>
      <c r="M65" s="120"/>
    </row>
    <row r="66" spans="1:13" ht="30" customHeight="1">
      <c r="A66" s="120"/>
      <c r="B66" s="121"/>
      <c r="C66" s="127"/>
      <c r="D66" s="135" t="s">
        <v>184</v>
      </c>
      <c r="E66" s="135"/>
      <c r="F66" s="135"/>
      <c r="G66" s="181" t="s">
        <v>185</v>
      </c>
      <c r="H66" s="135" t="s">
        <v>87</v>
      </c>
      <c r="I66" s="129">
        <v>36.22</v>
      </c>
      <c r="J66" s="198"/>
      <c r="K66" s="202"/>
      <c r="L66" s="122"/>
      <c r="M66" s="120"/>
    </row>
    <row r="67" spans="1:13" ht="30" customHeight="1" thickBot="1">
      <c r="A67" s="120"/>
      <c r="B67" s="121"/>
      <c r="C67" s="130" t="s">
        <v>11</v>
      </c>
      <c r="D67" s="141"/>
      <c r="E67" s="141"/>
      <c r="F67" s="141"/>
      <c r="G67" s="183"/>
      <c r="H67" s="142"/>
      <c r="I67" s="129"/>
      <c r="J67" s="200"/>
      <c r="K67" s="201"/>
      <c r="L67" s="122"/>
      <c r="M67" s="120"/>
    </row>
    <row r="68" spans="1:13" ht="30" customHeight="1" thickBot="1">
      <c r="A68" s="120"/>
      <c r="B68" s="121"/>
      <c r="C68" s="125"/>
      <c r="D68" s="223" t="s">
        <v>186</v>
      </c>
      <c r="E68" s="126"/>
      <c r="F68" s="126"/>
      <c r="G68" s="176" t="s">
        <v>187</v>
      </c>
      <c r="H68" s="126"/>
      <c r="I68" s="126"/>
      <c r="J68" s="196"/>
      <c r="K68" s="197"/>
      <c r="L68" s="122"/>
      <c r="M68" s="120"/>
    </row>
    <row r="69" spans="1:13" ht="30" customHeight="1">
      <c r="A69" s="120"/>
      <c r="B69" s="121"/>
      <c r="C69" s="127"/>
      <c r="D69" s="135" t="s">
        <v>188</v>
      </c>
      <c r="E69" s="135"/>
      <c r="F69" s="135"/>
      <c r="G69" s="181" t="s">
        <v>189</v>
      </c>
      <c r="H69" s="135" t="s">
        <v>87</v>
      </c>
      <c r="I69" s="129">
        <v>5.34</v>
      </c>
      <c r="J69" s="198"/>
      <c r="K69" s="202"/>
      <c r="L69" s="122"/>
      <c r="M69" s="120"/>
    </row>
    <row r="70" spans="1:13" ht="30" customHeight="1">
      <c r="A70" s="120"/>
      <c r="B70" s="121"/>
      <c r="C70" s="127"/>
      <c r="D70" s="135" t="s">
        <v>190</v>
      </c>
      <c r="E70" s="135"/>
      <c r="F70" s="135"/>
      <c r="G70" s="181" t="s">
        <v>191</v>
      </c>
      <c r="H70" s="135" t="s">
        <v>192</v>
      </c>
      <c r="I70" s="129">
        <v>11</v>
      </c>
      <c r="J70" s="198"/>
      <c r="K70" s="202"/>
      <c r="L70" s="122"/>
      <c r="M70" s="120"/>
    </row>
    <row r="71" spans="1:13" ht="30" customHeight="1">
      <c r="A71" s="120"/>
      <c r="B71" s="121"/>
      <c r="C71" s="127"/>
      <c r="D71" s="135" t="s">
        <v>193</v>
      </c>
      <c r="E71" s="135"/>
      <c r="F71" s="135"/>
      <c r="G71" s="181" t="s">
        <v>194</v>
      </c>
      <c r="H71" s="135" t="s">
        <v>192</v>
      </c>
      <c r="I71" s="129">
        <v>8</v>
      </c>
      <c r="J71" s="198"/>
      <c r="K71" s="202"/>
      <c r="L71" s="122"/>
      <c r="M71" s="120"/>
    </row>
    <row r="72" spans="1:13" ht="30" customHeight="1">
      <c r="A72" s="120"/>
      <c r="B72" s="121"/>
      <c r="C72" s="127"/>
      <c r="D72" s="135" t="s">
        <v>195</v>
      </c>
      <c r="E72" s="135"/>
      <c r="F72" s="135"/>
      <c r="G72" s="181" t="s">
        <v>196</v>
      </c>
      <c r="H72" s="135" t="s">
        <v>192</v>
      </c>
      <c r="I72" s="129">
        <v>19</v>
      </c>
      <c r="J72" s="198"/>
      <c r="K72" s="202"/>
      <c r="L72" s="122"/>
      <c r="M72" s="120"/>
    </row>
    <row r="73" spans="1:13" ht="30" customHeight="1">
      <c r="A73" s="120"/>
      <c r="B73" s="121"/>
      <c r="C73" s="127"/>
      <c r="D73" s="135" t="s">
        <v>197</v>
      </c>
      <c r="E73" s="135"/>
      <c r="F73" s="135"/>
      <c r="G73" s="181" t="s">
        <v>198</v>
      </c>
      <c r="H73" s="135" t="s">
        <v>93</v>
      </c>
      <c r="I73" s="129">
        <v>1020</v>
      </c>
      <c r="J73" s="198"/>
      <c r="K73" s="202"/>
      <c r="L73" s="122"/>
      <c r="M73" s="120"/>
    </row>
    <row r="74" spans="1:13" ht="30" customHeight="1" thickBot="1">
      <c r="A74" s="120"/>
      <c r="B74" s="121"/>
      <c r="C74" s="130" t="s">
        <v>11</v>
      </c>
      <c r="D74" s="141"/>
      <c r="E74" s="141"/>
      <c r="F74" s="141"/>
      <c r="G74" s="183"/>
      <c r="H74" s="142"/>
      <c r="I74" s="129"/>
      <c r="J74" s="200"/>
      <c r="K74" s="201"/>
      <c r="L74" s="122"/>
      <c r="M74" s="120"/>
    </row>
    <row r="75" spans="1:13" ht="30" customHeight="1" thickBot="1">
      <c r="A75" s="120"/>
      <c r="B75" s="121"/>
      <c r="C75" s="125"/>
      <c r="D75" s="223" t="s">
        <v>199</v>
      </c>
      <c r="E75" s="126"/>
      <c r="F75" s="126"/>
      <c r="G75" s="176" t="s">
        <v>200</v>
      </c>
      <c r="H75" s="126"/>
      <c r="I75" s="126"/>
      <c r="J75" s="196"/>
      <c r="K75" s="197"/>
      <c r="L75" s="122"/>
      <c r="M75" s="120"/>
    </row>
    <row r="76" spans="1:13" ht="30" customHeight="1">
      <c r="A76" s="120"/>
      <c r="B76" s="121"/>
      <c r="C76" s="127"/>
      <c r="D76" s="128" t="s">
        <v>201</v>
      </c>
      <c r="E76" s="128"/>
      <c r="F76" s="128"/>
      <c r="G76" s="177" t="s">
        <v>202</v>
      </c>
      <c r="H76" s="128" t="s">
        <v>87</v>
      </c>
      <c r="I76" s="129">
        <v>235.9</v>
      </c>
      <c r="J76" s="198"/>
      <c r="K76" s="199"/>
      <c r="L76" s="122"/>
      <c r="M76" s="120"/>
    </row>
    <row r="77" spans="1:13" ht="30" customHeight="1">
      <c r="A77" s="120"/>
      <c r="B77" s="121"/>
      <c r="C77" s="127"/>
      <c r="D77" s="128" t="s">
        <v>203</v>
      </c>
      <c r="E77" s="128"/>
      <c r="F77" s="128"/>
      <c r="G77" s="177" t="s">
        <v>204</v>
      </c>
      <c r="H77" s="128" t="s">
        <v>93</v>
      </c>
      <c r="I77" s="129">
        <v>6</v>
      </c>
      <c r="J77" s="198"/>
      <c r="K77" s="199"/>
      <c r="L77" s="122"/>
      <c r="M77" s="120"/>
    </row>
    <row r="78" spans="1:13" ht="30" customHeight="1">
      <c r="A78" s="120"/>
      <c r="B78" s="121"/>
      <c r="C78" s="127"/>
      <c r="D78" s="128" t="s">
        <v>205</v>
      </c>
      <c r="E78" s="128"/>
      <c r="F78" s="128"/>
      <c r="G78" s="177" t="s">
        <v>206</v>
      </c>
      <c r="H78" s="128" t="s">
        <v>90</v>
      </c>
      <c r="I78" s="129">
        <v>107</v>
      </c>
      <c r="J78" s="198"/>
      <c r="K78" s="199"/>
      <c r="L78" s="122"/>
      <c r="M78" s="120"/>
    </row>
    <row r="79" spans="1:13" ht="30" customHeight="1">
      <c r="A79" s="120"/>
      <c r="B79" s="121"/>
      <c r="C79" s="127"/>
      <c r="D79" s="128" t="s">
        <v>207</v>
      </c>
      <c r="E79" s="128"/>
      <c r="F79" s="128"/>
      <c r="G79" s="177" t="s">
        <v>208</v>
      </c>
      <c r="H79" s="128" t="s">
        <v>192</v>
      </c>
      <c r="I79" s="129">
        <v>8</v>
      </c>
      <c r="J79" s="198"/>
      <c r="K79" s="199"/>
      <c r="L79" s="122"/>
      <c r="M79" s="120"/>
    </row>
    <row r="80" spans="1:13" ht="30" customHeight="1" thickBot="1">
      <c r="A80" s="120"/>
      <c r="B80" s="121"/>
      <c r="C80" s="130" t="s">
        <v>11</v>
      </c>
      <c r="D80" s="131"/>
      <c r="E80" s="131"/>
      <c r="F80" s="131"/>
      <c r="G80" s="178"/>
      <c r="H80" s="131"/>
      <c r="I80" s="129"/>
      <c r="J80" s="200"/>
      <c r="K80" s="201"/>
      <c r="L80" s="122"/>
      <c r="M80" s="120"/>
    </row>
    <row r="81" spans="1:13" ht="30" customHeight="1" thickBot="1">
      <c r="A81" s="120"/>
      <c r="B81" s="121"/>
      <c r="C81" s="228"/>
      <c r="D81" s="229" t="s">
        <v>490</v>
      </c>
      <c r="E81" s="229"/>
      <c r="F81" s="229"/>
      <c r="G81" s="230" t="s">
        <v>491</v>
      </c>
      <c r="H81" s="231"/>
      <c r="I81" s="232"/>
      <c r="J81" s="233"/>
      <c r="K81" s="221"/>
      <c r="L81" s="122"/>
      <c r="M81" s="120"/>
    </row>
    <row r="82" spans="1:13" ht="30" customHeight="1" thickBot="1">
      <c r="A82" s="120"/>
      <c r="B82" s="121"/>
      <c r="C82" s="125"/>
      <c r="D82" s="223" t="s">
        <v>209</v>
      </c>
      <c r="E82" s="126"/>
      <c r="F82" s="126"/>
      <c r="G82" s="176" t="s">
        <v>210</v>
      </c>
      <c r="H82" s="126"/>
      <c r="I82" s="126"/>
      <c r="J82" s="196"/>
      <c r="K82" s="197"/>
      <c r="L82" s="122"/>
      <c r="M82" s="120"/>
    </row>
    <row r="83" spans="1:13" ht="30" customHeight="1">
      <c r="A83" s="120"/>
      <c r="B83" s="121"/>
      <c r="C83" s="127"/>
      <c r="D83" s="128" t="s">
        <v>111</v>
      </c>
      <c r="E83" s="128"/>
      <c r="F83" s="128"/>
      <c r="G83" s="177" t="s">
        <v>211</v>
      </c>
      <c r="H83" s="128" t="s">
        <v>99</v>
      </c>
      <c r="I83" s="129">
        <v>158.88999999999999</v>
      </c>
      <c r="J83" s="198"/>
      <c r="K83" s="202"/>
      <c r="L83" s="122"/>
      <c r="M83" s="120"/>
    </row>
    <row r="84" spans="1:13" ht="30" customHeight="1">
      <c r="A84" s="120"/>
      <c r="B84" s="121"/>
      <c r="C84" s="127"/>
      <c r="D84" s="128" t="s">
        <v>212</v>
      </c>
      <c r="E84" s="128"/>
      <c r="F84" s="128"/>
      <c r="G84" s="177" t="s">
        <v>213</v>
      </c>
      <c r="H84" s="128" t="s">
        <v>99</v>
      </c>
      <c r="I84" s="129">
        <v>4.37</v>
      </c>
      <c r="J84" s="198"/>
      <c r="K84" s="202"/>
      <c r="L84" s="122"/>
      <c r="M84" s="120"/>
    </row>
    <row r="85" spans="1:13" ht="30" customHeight="1">
      <c r="A85" s="120"/>
      <c r="B85" s="121"/>
      <c r="C85" s="127"/>
      <c r="D85" s="128" t="s">
        <v>214</v>
      </c>
      <c r="E85" s="128"/>
      <c r="F85" s="128"/>
      <c r="G85" s="177" t="s">
        <v>215</v>
      </c>
      <c r="H85" s="128" t="s">
        <v>99</v>
      </c>
      <c r="I85" s="129">
        <v>54.56</v>
      </c>
      <c r="J85" s="198"/>
      <c r="K85" s="202"/>
      <c r="L85" s="122"/>
      <c r="M85" s="120"/>
    </row>
    <row r="86" spans="1:13" ht="30" customHeight="1">
      <c r="A86" s="120"/>
      <c r="B86" s="121"/>
      <c r="C86" s="127"/>
      <c r="D86" s="128" t="s">
        <v>216</v>
      </c>
      <c r="E86" s="128"/>
      <c r="F86" s="128"/>
      <c r="G86" s="177" t="s">
        <v>217</v>
      </c>
      <c r="H86" s="128" t="s">
        <v>122</v>
      </c>
      <c r="I86" s="129">
        <v>8184.23</v>
      </c>
      <c r="J86" s="198"/>
      <c r="K86" s="202"/>
      <c r="L86" s="122"/>
      <c r="M86" s="120"/>
    </row>
    <row r="87" spans="1:13" ht="30" customHeight="1">
      <c r="A87" s="120"/>
      <c r="B87" s="121"/>
      <c r="C87" s="127"/>
      <c r="D87" s="128" t="s">
        <v>218</v>
      </c>
      <c r="E87" s="128"/>
      <c r="F87" s="128"/>
      <c r="G87" s="177" t="s">
        <v>219</v>
      </c>
      <c r="H87" s="128" t="s">
        <v>99</v>
      </c>
      <c r="I87" s="129">
        <v>358.87</v>
      </c>
      <c r="J87" s="198"/>
      <c r="K87" s="202"/>
      <c r="L87" s="122"/>
      <c r="M87" s="120"/>
    </row>
    <row r="88" spans="1:13" ht="30" customHeight="1">
      <c r="A88" s="120"/>
      <c r="B88" s="121"/>
      <c r="C88" s="127"/>
      <c r="D88" s="128" t="s">
        <v>220</v>
      </c>
      <c r="E88" s="128"/>
      <c r="F88" s="128"/>
      <c r="G88" s="177" t="s">
        <v>221</v>
      </c>
      <c r="H88" s="128" t="s">
        <v>99</v>
      </c>
      <c r="I88" s="129">
        <v>99.2</v>
      </c>
      <c r="J88" s="198"/>
      <c r="K88" s="202"/>
      <c r="L88" s="122"/>
      <c r="M88" s="120"/>
    </row>
    <row r="89" spans="1:13" ht="30" customHeight="1" thickBot="1">
      <c r="A89" s="120"/>
      <c r="B89" s="121"/>
      <c r="C89" s="130" t="s">
        <v>11</v>
      </c>
      <c r="D89" s="134"/>
      <c r="E89" s="134"/>
      <c r="F89" s="133"/>
      <c r="G89" s="180"/>
      <c r="H89" s="133"/>
      <c r="I89" s="129"/>
      <c r="J89" s="203"/>
      <c r="K89" s="201"/>
      <c r="L89" s="122"/>
      <c r="M89" s="120"/>
    </row>
    <row r="90" spans="1:13" ht="30" customHeight="1" thickBot="1">
      <c r="A90" s="120"/>
      <c r="B90" s="121"/>
      <c r="C90" s="125"/>
      <c r="D90" s="223" t="s">
        <v>222</v>
      </c>
      <c r="E90" s="126"/>
      <c r="F90" s="126"/>
      <c r="G90" s="176" t="s">
        <v>223</v>
      </c>
      <c r="H90" s="126"/>
      <c r="I90" s="126"/>
      <c r="J90" s="196"/>
      <c r="K90" s="197"/>
      <c r="L90" s="122"/>
      <c r="M90" s="120"/>
    </row>
    <row r="91" spans="1:13" ht="30" customHeight="1">
      <c r="A91" s="120"/>
      <c r="B91" s="121"/>
      <c r="C91" s="127"/>
      <c r="D91" s="135" t="s">
        <v>114</v>
      </c>
      <c r="E91" s="135"/>
      <c r="F91" s="135"/>
      <c r="G91" s="181" t="s">
        <v>224</v>
      </c>
      <c r="H91" s="135" t="s">
        <v>99</v>
      </c>
      <c r="I91" s="129">
        <v>22.32</v>
      </c>
      <c r="J91" s="198"/>
      <c r="K91" s="204"/>
      <c r="L91" s="122"/>
      <c r="M91" s="120"/>
    </row>
    <row r="92" spans="1:13" ht="30" customHeight="1">
      <c r="A92" s="120"/>
      <c r="B92" s="121"/>
      <c r="C92" s="127"/>
      <c r="D92" s="136" t="s">
        <v>120</v>
      </c>
      <c r="E92" s="136"/>
      <c r="F92" s="136"/>
      <c r="G92" s="181" t="s">
        <v>225</v>
      </c>
      <c r="H92" s="135" t="s">
        <v>122</v>
      </c>
      <c r="I92" s="129">
        <v>5373.63</v>
      </c>
      <c r="J92" s="198"/>
      <c r="K92" s="202"/>
      <c r="L92" s="122"/>
      <c r="M92" s="120"/>
    </row>
    <row r="93" spans="1:13" ht="30" customHeight="1">
      <c r="A93" s="120"/>
      <c r="B93" s="121"/>
      <c r="C93" s="127"/>
      <c r="D93" s="135" t="s">
        <v>116</v>
      </c>
      <c r="E93" s="135"/>
      <c r="F93" s="135"/>
      <c r="G93" s="181" t="s">
        <v>226</v>
      </c>
      <c r="H93" s="135" t="s">
        <v>99</v>
      </c>
      <c r="I93" s="129">
        <v>80.87</v>
      </c>
      <c r="J93" s="198"/>
      <c r="K93" s="202"/>
      <c r="L93" s="122"/>
      <c r="M93" s="120"/>
    </row>
    <row r="94" spans="1:13" s="120" customFormat="1" ht="30" customHeight="1">
      <c r="B94" s="121"/>
      <c r="C94" s="127"/>
      <c r="D94" s="132" t="s">
        <v>227</v>
      </c>
      <c r="E94" s="132"/>
      <c r="F94" s="132"/>
      <c r="G94" s="179" t="s">
        <v>228</v>
      </c>
      <c r="H94" s="132" t="s">
        <v>122</v>
      </c>
      <c r="I94" s="129">
        <v>3744.89</v>
      </c>
      <c r="J94" s="198"/>
      <c r="K94" s="202"/>
      <c r="L94" s="122"/>
    </row>
    <row r="95" spans="1:13" ht="30" customHeight="1">
      <c r="A95" s="120"/>
      <c r="B95" s="121"/>
      <c r="C95" s="127"/>
      <c r="D95" s="135" t="s">
        <v>229</v>
      </c>
      <c r="E95" s="135"/>
      <c r="F95" s="135"/>
      <c r="G95" s="181" t="s">
        <v>230</v>
      </c>
      <c r="H95" s="135" t="s">
        <v>99</v>
      </c>
      <c r="I95" s="129">
        <v>28.69</v>
      </c>
      <c r="J95" s="205"/>
      <c r="K95" s="202"/>
      <c r="L95" s="122"/>
      <c r="M95" s="120"/>
    </row>
    <row r="96" spans="1:13" s="120" customFormat="1" ht="30" customHeight="1">
      <c r="B96" s="121"/>
      <c r="C96" s="137"/>
      <c r="D96" s="132" t="s">
        <v>231</v>
      </c>
      <c r="E96" s="132"/>
      <c r="F96" s="132"/>
      <c r="G96" s="179" t="s">
        <v>232</v>
      </c>
      <c r="H96" s="132" t="s">
        <v>122</v>
      </c>
      <c r="I96" s="129">
        <v>1811.06</v>
      </c>
      <c r="J96" s="205"/>
      <c r="K96" s="202"/>
      <c r="L96" s="122"/>
    </row>
    <row r="97" spans="1:13" ht="30" customHeight="1" thickBot="1">
      <c r="A97" s="120"/>
      <c r="B97" s="121"/>
      <c r="C97" s="139" t="s">
        <v>11</v>
      </c>
      <c r="D97" s="140"/>
      <c r="E97" s="140"/>
      <c r="F97" s="140"/>
      <c r="G97" s="182"/>
      <c r="H97" s="140"/>
      <c r="I97" s="129"/>
      <c r="J97" s="206"/>
      <c r="K97" s="207"/>
      <c r="L97" s="122"/>
      <c r="M97" s="120"/>
    </row>
    <row r="98" spans="1:13" ht="30" customHeight="1" thickBot="1">
      <c r="A98" s="120"/>
      <c r="B98" s="121"/>
      <c r="C98" s="125"/>
      <c r="D98" s="223" t="s">
        <v>233</v>
      </c>
      <c r="E98" s="126"/>
      <c r="F98" s="126"/>
      <c r="G98" s="176" t="s">
        <v>234</v>
      </c>
      <c r="H98" s="126"/>
      <c r="I98" s="126"/>
      <c r="J98" s="196"/>
      <c r="K98" s="197"/>
      <c r="L98" s="122"/>
      <c r="M98" s="120"/>
    </row>
    <row r="99" spans="1:13" ht="30" customHeight="1">
      <c r="A99" s="120"/>
      <c r="B99" s="121"/>
      <c r="C99" s="127"/>
      <c r="D99" s="135" t="s">
        <v>116</v>
      </c>
      <c r="E99" s="135"/>
      <c r="F99" s="135"/>
      <c r="G99" s="181" t="s">
        <v>235</v>
      </c>
      <c r="H99" s="135" t="s">
        <v>99</v>
      </c>
      <c r="I99" s="129">
        <v>5.95</v>
      </c>
      <c r="J99" s="198"/>
      <c r="K99" s="202"/>
      <c r="L99" s="122"/>
      <c r="M99" s="120"/>
    </row>
    <row r="100" spans="1:13" ht="30" customHeight="1">
      <c r="A100" s="120"/>
      <c r="B100" s="121"/>
      <c r="C100" s="127"/>
      <c r="D100" s="135" t="s">
        <v>120</v>
      </c>
      <c r="E100" s="135"/>
      <c r="F100" s="135"/>
      <c r="G100" s="181" t="s">
        <v>236</v>
      </c>
      <c r="H100" s="135" t="s">
        <v>122</v>
      </c>
      <c r="I100" s="129">
        <v>687.01</v>
      </c>
      <c r="J100" s="198"/>
      <c r="K100" s="202"/>
      <c r="L100" s="122"/>
      <c r="M100" s="120"/>
    </row>
    <row r="101" spans="1:13" ht="30" customHeight="1">
      <c r="A101" s="120"/>
      <c r="B101" s="121"/>
      <c r="C101" s="127"/>
      <c r="D101" s="135" t="s">
        <v>125</v>
      </c>
      <c r="E101" s="135"/>
      <c r="F101" s="135"/>
      <c r="G101" s="181" t="s">
        <v>237</v>
      </c>
      <c r="H101" s="135" t="s">
        <v>122</v>
      </c>
      <c r="I101" s="129">
        <v>16752</v>
      </c>
      <c r="J101" s="198"/>
      <c r="K101" s="202"/>
      <c r="L101" s="122"/>
      <c r="M101" s="120"/>
    </row>
    <row r="102" spans="1:13" ht="30" customHeight="1">
      <c r="A102" s="120"/>
      <c r="B102" s="121"/>
      <c r="C102" s="127"/>
      <c r="D102" s="135" t="s">
        <v>123</v>
      </c>
      <c r="E102" s="135"/>
      <c r="F102" s="135"/>
      <c r="G102" s="181" t="s">
        <v>238</v>
      </c>
      <c r="H102" s="135" t="s">
        <v>87</v>
      </c>
      <c r="I102" s="129">
        <v>698</v>
      </c>
      <c r="J102" s="198"/>
      <c r="K102" s="202"/>
      <c r="L102" s="122"/>
      <c r="M102" s="120"/>
    </row>
    <row r="103" spans="1:13" ht="30" customHeight="1" thickBot="1">
      <c r="A103" s="120"/>
      <c r="B103" s="121"/>
      <c r="C103" s="130" t="s">
        <v>11</v>
      </c>
      <c r="D103" s="141"/>
      <c r="E103" s="141"/>
      <c r="F103" s="141"/>
      <c r="G103" s="183"/>
      <c r="H103" s="142"/>
      <c r="I103" s="129"/>
      <c r="J103" s="200"/>
      <c r="K103" s="201"/>
      <c r="L103" s="122"/>
      <c r="M103" s="120"/>
    </row>
    <row r="104" spans="1:13" ht="30" customHeight="1" thickBot="1">
      <c r="A104" s="120"/>
      <c r="B104" s="121"/>
      <c r="C104" s="125"/>
      <c r="D104" s="223" t="s">
        <v>239</v>
      </c>
      <c r="E104" s="126"/>
      <c r="F104" s="126"/>
      <c r="G104" s="176" t="s">
        <v>240</v>
      </c>
      <c r="H104" s="126"/>
      <c r="I104" s="126"/>
      <c r="J104" s="196"/>
      <c r="K104" s="197"/>
      <c r="L104" s="122"/>
      <c r="M104" s="120"/>
    </row>
    <row r="105" spans="1:13" ht="30" customHeight="1">
      <c r="A105" s="120"/>
      <c r="B105" s="121"/>
      <c r="C105" s="127"/>
      <c r="D105" s="135" t="s">
        <v>241</v>
      </c>
      <c r="E105" s="135"/>
      <c r="F105" s="135"/>
      <c r="G105" s="181" t="s">
        <v>242</v>
      </c>
      <c r="H105" s="135" t="s">
        <v>99</v>
      </c>
      <c r="I105" s="129">
        <v>13.98</v>
      </c>
      <c r="J105" s="198"/>
      <c r="K105" s="202"/>
      <c r="L105" s="122"/>
      <c r="M105" s="120"/>
    </row>
    <row r="106" spans="1:13" ht="30" customHeight="1">
      <c r="A106" s="120"/>
      <c r="B106" s="121"/>
      <c r="C106" s="127"/>
      <c r="D106" s="135" t="s">
        <v>243</v>
      </c>
      <c r="E106" s="135"/>
      <c r="F106" s="135"/>
      <c r="G106" s="181" t="s">
        <v>244</v>
      </c>
      <c r="H106" s="135" t="s">
        <v>122</v>
      </c>
      <c r="I106" s="129">
        <v>1358.85</v>
      </c>
      <c r="J106" s="198"/>
      <c r="K106" s="202"/>
      <c r="L106" s="122"/>
      <c r="M106" s="120"/>
    </row>
    <row r="107" spans="1:13" ht="30" customHeight="1" thickBot="1">
      <c r="A107" s="120"/>
      <c r="B107" s="121"/>
      <c r="C107" s="130" t="s">
        <v>11</v>
      </c>
      <c r="D107" s="141"/>
      <c r="E107" s="141"/>
      <c r="F107" s="141"/>
      <c r="G107" s="183"/>
      <c r="H107" s="142"/>
      <c r="I107" s="129"/>
      <c r="J107" s="200"/>
      <c r="K107" s="201"/>
      <c r="L107" s="122"/>
      <c r="M107" s="120"/>
    </row>
    <row r="108" spans="1:13" ht="30" customHeight="1" thickBot="1">
      <c r="A108" s="120"/>
      <c r="B108" s="121"/>
      <c r="C108" s="228"/>
      <c r="D108" s="229" t="s">
        <v>492</v>
      </c>
      <c r="E108" s="229"/>
      <c r="F108" s="229"/>
      <c r="G108" s="230" t="s">
        <v>493</v>
      </c>
      <c r="H108" s="231"/>
      <c r="I108" s="232"/>
      <c r="J108" s="233"/>
      <c r="K108" s="221"/>
      <c r="L108" s="122"/>
      <c r="M108" s="120"/>
    </row>
    <row r="109" spans="1:13" ht="30" customHeight="1" thickBot="1">
      <c r="A109" s="120"/>
      <c r="B109" s="121"/>
      <c r="C109" s="125"/>
      <c r="D109" s="223" t="s">
        <v>245</v>
      </c>
      <c r="E109" s="126"/>
      <c r="F109" s="126"/>
      <c r="G109" s="176" t="s">
        <v>246</v>
      </c>
      <c r="H109" s="126"/>
      <c r="I109" s="126"/>
      <c r="J109" s="196"/>
      <c r="K109" s="197"/>
      <c r="L109" s="122"/>
      <c r="M109" s="120"/>
    </row>
    <row r="110" spans="1:13" ht="30" customHeight="1">
      <c r="A110" s="120"/>
      <c r="B110" s="121"/>
      <c r="C110" s="127"/>
      <c r="D110" s="128" t="s">
        <v>247</v>
      </c>
      <c r="E110" s="128"/>
      <c r="F110" s="128"/>
      <c r="G110" s="177" t="s">
        <v>248</v>
      </c>
      <c r="H110" s="128" t="s">
        <v>90</v>
      </c>
      <c r="I110" s="129">
        <v>37.86</v>
      </c>
      <c r="J110" s="198"/>
      <c r="K110" s="199"/>
      <c r="L110" s="122"/>
      <c r="M110" s="120"/>
    </row>
    <row r="111" spans="1:13" ht="30" customHeight="1">
      <c r="A111" s="120"/>
      <c r="B111" s="121"/>
      <c r="C111" s="127"/>
      <c r="D111" s="128" t="s">
        <v>249</v>
      </c>
      <c r="E111" s="128"/>
      <c r="F111" s="128"/>
      <c r="G111" s="177" t="s">
        <v>250</v>
      </c>
      <c r="H111" s="128" t="s">
        <v>93</v>
      </c>
      <c r="I111" s="129">
        <v>5</v>
      </c>
      <c r="J111" s="198"/>
      <c r="K111" s="199"/>
      <c r="L111" s="122"/>
      <c r="M111" s="120"/>
    </row>
    <row r="112" spans="1:13" ht="30" customHeight="1">
      <c r="A112" s="120"/>
      <c r="B112" s="121"/>
      <c r="C112" s="127"/>
      <c r="D112" s="128" t="s">
        <v>251</v>
      </c>
      <c r="E112" s="128"/>
      <c r="F112" s="128"/>
      <c r="G112" s="177" t="s">
        <v>221</v>
      </c>
      <c r="H112" s="128" t="s">
        <v>90</v>
      </c>
      <c r="I112" s="129">
        <v>37.86</v>
      </c>
      <c r="J112" s="198"/>
      <c r="K112" s="199"/>
      <c r="L112" s="122"/>
      <c r="M112" s="120"/>
    </row>
    <row r="113" spans="1:13" ht="30" customHeight="1" thickBot="1">
      <c r="A113" s="120"/>
      <c r="B113" s="121"/>
      <c r="C113" s="130" t="s">
        <v>11</v>
      </c>
      <c r="D113" s="131"/>
      <c r="E113" s="131"/>
      <c r="F113" s="131"/>
      <c r="G113" s="178"/>
      <c r="H113" s="131"/>
      <c r="I113" s="129"/>
      <c r="J113" s="200"/>
      <c r="K113" s="201"/>
      <c r="L113" s="122"/>
      <c r="M113" s="120"/>
    </row>
    <row r="114" spans="1:13" ht="30" customHeight="1" thickBot="1">
      <c r="A114" s="120"/>
      <c r="B114" s="121"/>
      <c r="C114" s="125"/>
      <c r="D114" s="223" t="s">
        <v>252</v>
      </c>
      <c r="E114" s="126"/>
      <c r="F114" s="126"/>
      <c r="G114" s="176" t="s">
        <v>253</v>
      </c>
      <c r="H114" s="126"/>
      <c r="I114" s="126"/>
      <c r="J114" s="196"/>
      <c r="K114" s="197"/>
      <c r="L114" s="122"/>
      <c r="M114" s="120"/>
    </row>
    <row r="115" spans="1:13" ht="30" customHeight="1">
      <c r="A115" s="120"/>
      <c r="B115" s="121"/>
      <c r="C115" s="127"/>
      <c r="D115" s="128" t="s">
        <v>254</v>
      </c>
      <c r="E115" s="128"/>
      <c r="F115" s="128"/>
      <c r="G115" s="177" t="s">
        <v>255</v>
      </c>
      <c r="H115" s="128" t="s">
        <v>90</v>
      </c>
      <c r="I115" s="129">
        <v>37.86</v>
      </c>
      <c r="J115" s="198"/>
      <c r="K115" s="202"/>
      <c r="L115" s="122"/>
      <c r="M115" s="120"/>
    </row>
    <row r="116" spans="1:13" ht="30" customHeight="1">
      <c r="A116" s="120"/>
      <c r="B116" s="121"/>
      <c r="C116" s="127"/>
      <c r="D116" s="128" t="s">
        <v>256</v>
      </c>
      <c r="E116" s="128"/>
      <c r="F116" s="128"/>
      <c r="G116" s="177" t="s">
        <v>257</v>
      </c>
      <c r="H116" s="128" t="s">
        <v>90</v>
      </c>
      <c r="I116" s="129">
        <v>19</v>
      </c>
      <c r="J116" s="198"/>
      <c r="K116" s="202"/>
      <c r="L116" s="122"/>
      <c r="M116" s="120"/>
    </row>
    <row r="117" spans="1:13" ht="30" customHeight="1">
      <c r="A117" s="120"/>
      <c r="B117" s="121"/>
      <c r="C117" s="127"/>
      <c r="D117" s="128" t="s">
        <v>258</v>
      </c>
      <c r="E117" s="128"/>
      <c r="F117" s="128"/>
      <c r="G117" s="177" t="s">
        <v>259</v>
      </c>
      <c r="H117" s="128" t="s">
        <v>90</v>
      </c>
      <c r="I117" s="129">
        <v>19</v>
      </c>
      <c r="J117" s="198"/>
      <c r="K117" s="202"/>
      <c r="L117" s="122"/>
      <c r="M117" s="120"/>
    </row>
    <row r="118" spans="1:13" ht="30" customHeight="1" thickBot="1">
      <c r="A118" s="120"/>
      <c r="B118" s="121"/>
      <c r="C118" s="130" t="s">
        <v>11</v>
      </c>
      <c r="D118" s="134"/>
      <c r="E118" s="134"/>
      <c r="F118" s="133"/>
      <c r="G118" s="180"/>
      <c r="H118" s="133"/>
      <c r="I118" s="129"/>
      <c r="J118" s="203"/>
      <c r="K118" s="201"/>
      <c r="L118" s="122"/>
      <c r="M118" s="120"/>
    </row>
    <row r="119" spans="1:13" ht="30" customHeight="1" thickBot="1">
      <c r="A119" s="120"/>
      <c r="B119" s="121"/>
      <c r="C119" s="125"/>
      <c r="D119" s="223" t="s">
        <v>260</v>
      </c>
      <c r="E119" s="126"/>
      <c r="F119" s="126"/>
      <c r="G119" s="176" t="s">
        <v>261</v>
      </c>
      <c r="H119" s="126"/>
      <c r="I119" s="126"/>
      <c r="J119" s="196"/>
      <c r="K119" s="197"/>
      <c r="L119" s="122"/>
      <c r="M119" s="120"/>
    </row>
    <row r="120" spans="1:13" ht="30" customHeight="1">
      <c r="A120" s="120"/>
      <c r="B120" s="121"/>
      <c r="C120" s="127"/>
      <c r="D120" s="135" t="s">
        <v>262</v>
      </c>
      <c r="E120" s="135"/>
      <c r="F120" s="135"/>
      <c r="G120" s="181" t="s">
        <v>263</v>
      </c>
      <c r="H120" s="135" t="s">
        <v>93</v>
      </c>
      <c r="I120" s="129">
        <v>8</v>
      </c>
      <c r="J120" s="198"/>
      <c r="K120" s="204"/>
      <c r="L120" s="122"/>
      <c r="M120" s="120"/>
    </row>
    <row r="121" spans="1:13" ht="30" customHeight="1" thickBot="1">
      <c r="A121" s="120"/>
      <c r="B121" s="121"/>
      <c r="C121" s="139" t="s">
        <v>11</v>
      </c>
      <c r="D121" s="140"/>
      <c r="E121" s="140"/>
      <c r="F121" s="140"/>
      <c r="G121" s="182"/>
      <c r="H121" s="140"/>
      <c r="I121" s="129"/>
      <c r="J121" s="206"/>
      <c r="K121" s="207"/>
      <c r="L121" s="122"/>
      <c r="M121" s="120"/>
    </row>
    <row r="122" spans="1:13" ht="30" customHeight="1" thickBot="1">
      <c r="A122" s="120"/>
      <c r="B122" s="121"/>
      <c r="C122" s="125"/>
      <c r="D122" s="223" t="s">
        <v>264</v>
      </c>
      <c r="E122" s="126"/>
      <c r="F122" s="126"/>
      <c r="G122" s="176" t="s">
        <v>265</v>
      </c>
      <c r="H122" s="126"/>
      <c r="I122" s="126"/>
      <c r="J122" s="196"/>
      <c r="K122" s="197"/>
      <c r="L122" s="122"/>
      <c r="M122" s="120"/>
    </row>
    <row r="123" spans="1:13" ht="30" customHeight="1">
      <c r="A123" s="120"/>
      <c r="B123" s="121"/>
      <c r="C123" s="127"/>
      <c r="D123" s="135" t="s">
        <v>266</v>
      </c>
      <c r="E123" s="135"/>
      <c r="F123" s="135"/>
      <c r="G123" s="181" t="s">
        <v>267</v>
      </c>
      <c r="H123" s="135" t="s">
        <v>93</v>
      </c>
      <c r="I123" s="129">
        <v>12</v>
      </c>
      <c r="J123" s="198"/>
      <c r="K123" s="202"/>
      <c r="L123" s="122"/>
      <c r="M123" s="120"/>
    </row>
    <row r="124" spans="1:13" ht="30" customHeight="1">
      <c r="A124" s="120"/>
      <c r="B124" s="121"/>
      <c r="C124" s="127"/>
      <c r="D124" s="135" t="s">
        <v>268</v>
      </c>
      <c r="E124" s="135"/>
      <c r="F124" s="135"/>
      <c r="G124" s="181" t="s">
        <v>269</v>
      </c>
      <c r="H124" s="135" t="s">
        <v>93</v>
      </c>
      <c r="I124" s="129">
        <v>9</v>
      </c>
      <c r="J124" s="198"/>
      <c r="K124" s="202"/>
      <c r="L124" s="122"/>
      <c r="M124" s="120"/>
    </row>
    <row r="125" spans="1:13" ht="30" customHeight="1">
      <c r="A125" s="120"/>
      <c r="B125" s="121"/>
      <c r="C125" s="127"/>
      <c r="D125" s="135" t="s">
        <v>270</v>
      </c>
      <c r="E125" s="135"/>
      <c r="F125" s="135"/>
      <c r="G125" s="181" t="s">
        <v>271</v>
      </c>
      <c r="H125" s="135" t="s">
        <v>93</v>
      </c>
      <c r="I125" s="129">
        <v>3</v>
      </c>
      <c r="J125" s="198"/>
      <c r="K125" s="202"/>
      <c r="L125" s="122"/>
      <c r="M125" s="120"/>
    </row>
    <row r="126" spans="1:13" ht="30" customHeight="1" thickBot="1">
      <c r="A126" s="120"/>
      <c r="B126" s="121"/>
      <c r="C126" s="130" t="s">
        <v>11</v>
      </c>
      <c r="D126" s="141"/>
      <c r="E126" s="141"/>
      <c r="F126" s="141"/>
      <c r="G126" s="183"/>
      <c r="H126" s="142"/>
      <c r="I126" s="129"/>
      <c r="J126" s="200"/>
      <c r="K126" s="201"/>
      <c r="L126" s="122"/>
      <c r="M126" s="120"/>
    </row>
    <row r="127" spans="1:13" ht="30" customHeight="1" thickBot="1">
      <c r="A127" s="120"/>
      <c r="B127" s="121"/>
      <c r="C127" s="125"/>
      <c r="D127" s="223" t="s">
        <v>272</v>
      </c>
      <c r="E127" s="126"/>
      <c r="F127" s="126"/>
      <c r="G127" s="176" t="s">
        <v>273</v>
      </c>
      <c r="H127" s="126"/>
      <c r="I127" s="126"/>
      <c r="J127" s="196"/>
      <c r="K127" s="197"/>
      <c r="L127" s="122"/>
      <c r="M127" s="120"/>
    </row>
    <row r="128" spans="1:13" ht="30" customHeight="1">
      <c r="A128" s="120"/>
      <c r="B128" s="121"/>
      <c r="C128" s="127"/>
      <c r="D128" s="135" t="s">
        <v>274</v>
      </c>
      <c r="E128" s="135"/>
      <c r="F128" s="135"/>
      <c r="G128" s="181" t="s">
        <v>275</v>
      </c>
      <c r="H128" s="135" t="s">
        <v>90</v>
      </c>
      <c r="I128" s="129">
        <v>39.14</v>
      </c>
      <c r="J128" s="198"/>
      <c r="K128" s="202"/>
      <c r="L128" s="122"/>
      <c r="M128" s="120"/>
    </row>
    <row r="129" spans="1:13" ht="30" customHeight="1">
      <c r="A129" s="120"/>
      <c r="B129" s="121"/>
      <c r="C129" s="127"/>
      <c r="D129" s="135" t="s">
        <v>276</v>
      </c>
      <c r="E129" s="135"/>
      <c r="F129" s="135"/>
      <c r="G129" s="181" t="s">
        <v>277</v>
      </c>
      <c r="H129" s="135" t="s">
        <v>90</v>
      </c>
      <c r="I129" s="129">
        <v>18</v>
      </c>
      <c r="J129" s="198"/>
      <c r="K129" s="202"/>
      <c r="L129" s="122"/>
      <c r="M129" s="120"/>
    </row>
    <row r="130" spans="1:13" ht="30" customHeight="1">
      <c r="A130" s="120"/>
      <c r="B130" s="121"/>
      <c r="C130" s="127"/>
      <c r="D130" s="135" t="s">
        <v>278</v>
      </c>
      <c r="E130" s="135"/>
      <c r="F130" s="135"/>
      <c r="G130" s="181" t="s">
        <v>279</v>
      </c>
      <c r="H130" s="135" t="s">
        <v>90</v>
      </c>
      <c r="I130" s="129">
        <v>43.8</v>
      </c>
      <c r="J130" s="198"/>
      <c r="K130" s="202"/>
      <c r="L130" s="122"/>
      <c r="M130" s="120"/>
    </row>
    <row r="131" spans="1:13" ht="30" customHeight="1">
      <c r="A131" s="120"/>
      <c r="B131" s="121"/>
      <c r="C131" s="127"/>
      <c r="D131" s="135" t="s">
        <v>280</v>
      </c>
      <c r="E131" s="135"/>
      <c r="F131" s="135"/>
      <c r="G131" s="181" t="s">
        <v>281</v>
      </c>
      <c r="H131" s="135" t="s">
        <v>90</v>
      </c>
      <c r="I131" s="129">
        <v>16</v>
      </c>
      <c r="J131" s="198"/>
      <c r="K131" s="202"/>
      <c r="L131" s="122"/>
      <c r="M131" s="120"/>
    </row>
    <row r="132" spans="1:13" ht="30" customHeight="1">
      <c r="A132" s="120"/>
      <c r="B132" s="121"/>
      <c r="C132" s="127"/>
      <c r="D132" s="135" t="s">
        <v>282</v>
      </c>
      <c r="E132" s="135"/>
      <c r="F132" s="135"/>
      <c r="G132" s="181" t="s">
        <v>283</v>
      </c>
      <c r="H132" s="135" t="s">
        <v>90</v>
      </c>
      <c r="I132" s="129">
        <v>49</v>
      </c>
      <c r="J132" s="198"/>
      <c r="K132" s="202"/>
      <c r="L132" s="122"/>
      <c r="M132" s="120"/>
    </row>
    <row r="133" spans="1:13" ht="40.5">
      <c r="A133" s="120"/>
      <c r="B133" s="121"/>
      <c r="C133" s="127"/>
      <c r="D133" s="135" t="s">
        <v>284</v>
      </c>
      <c r="E133" s="135"/>
      <c r="F133" s="135"/>
      <c r="G133" s="181" t="s">
        <v>285</v>
      </c>
      <c r="H133" s="135" t="s">
        <v>93</v>
      </c>
      <c r="I133" s="129">
        <v>1</v>
      </c>
      <c r="J133" s="198"/>
      <c r="K133" s="202"/>
      <c r="L133" s="122"/>
      <c r="M133" s="120"/>
    </row>
    <row r="134" spans="1:13" ht="54">
      <c r="A134" s="120"/>
      <c r="B134" s="121"/>
      <c r="C134" s="127"/>
      <c r="D134" s="135" t="s">
        <v>286</v>
      </c>
      <c r="E134" s="135"/>
      <c r="F134" s="135"/>
      <c r="G134" s="181" t="s">
        <v>287</v>
      </c>
      <c r="H134" s="135" t="s">
        <v>93</v>
      </c>
      <c r="I134" s="129">
        <v>2</v>
      </c>
      <c r="J134" s="198"/>
      <c r="K134" s="202"/>
      <c r="L134" s="122"/>
      <c r="M134" s="120"/>
    </row>
    <row r="135" spans="1:13" ht="30" customHeight="1" thickBot="1">
      <c r="A135" s="120"/>
      <c r="B135" s="121"/>
      <c r="C135" s="130" t="s">
        <v>11</v>
      </c>
      <c r="D135" s="141"/>
      <c r="E135" s="141"/>
      <c r="F135" s="141"/>
      <c r="G135" s="183"/>
      <c r="H135" s="142"/>
      <c r="I135" s="129"/>
      <c r="J135" s="200"/>
      <c r="K135" s="201"/>
      <c r="L135" s="122"/>
      <c r="M135" s="120"/>
    </row>
    <row r="136" spans="1:13" ht="30" customHeight="1" thickBot="1">
      <c r="A136" s="120"/>
      <c r="B136" s="121"/>
      <c r="C136" s="125"/>
      <c r="D136" s="223" t="s">
        <v>288</v>
      </c>
      <c r="E136" s="126"/>
      <c r="F136" s="126"/>
      <c r="G136" s="176" t="s">
        <v>289</v>
      </c>
      <c r="H136" s="126"/>
      <c r="I136" s="126"/>
      <c r="J136" s="196"/>
      <c r="K136" s="197"/>
      <c r="L136" s="122"/>
      <c r="M136" s="120"/>
    </row>
    <row r="137" spans="1:13" ht="30" customHeight="1">
      <c r="A137" s="120"/>
      <c r="B137" s="121"/>
      <c r="C137" s="127"/>
      <c r="D137" s="128" t="s">
        <v>290</v>
      </c>
      <c r="E137" s="128"/>
      <c r="F137" s="128"/>
      <c r="G137" s="177" t="s">
        <v>291</v>
      </c>
      <c r="H137" s="128" t="s">
        <v>93</v>
      </c>
      <c r="I137" s="129">
        <v>18</v>
      </c>
      <c r="J137" s="198"/>
      <c r="K137" s="199"/>
      <c r="L137" s="122"/>
      <c r="M137" s="120"/>
    </row>
    <row r="138" spans="1:13" ht="30" customHeight="1">
      <c r="A138" s="120"/>
      <c r="B138" s="121"/>
      <c r="C138" s="127"/>
      <c r="D138" s="128" t="s">
        <v>292</v>
      </c>
      <c r="E138" s="128"/>
      <c r="F138" s="128"/>
      <c r="G138" s="177" t="s">
        <v>293</v>
      </c>
      <c r="H138" s="128" t="s">
        <v>93</v>
      </c>
      <c r="I138" s="129">
        <v>3</v>
      </c>
      <c r="J138" s="198"/>
      <c r="K138" s="199"/>
      <c r="L138" s="122"/>
      <c r="M138" s="120"/>
    </row>
    <row r="139" spans="1:13" ht="30" customHeight="1">
      <c r="A139" s="120"/>
      <c r="B139" s="121"/>
      <c r="C139" s="127"/>
      <c r="D139" s="128" t="s">
        <v>294</v>
      </c>
      <c r="E139" s="128"/>
      <c r="F139" s="128"/>
      <c r="G139" s="177" t="s">
        <v>295</v>
      </c>
      <c r="H139" s="128" t="s">
        <v>93</v>
      </c>
      <c r="I139" s="129">
        <v>9</v>
      </c>
      <c r="J139" s="198"/>
      <c r="K139" s="199"/>
      <c r="L139" s="122"/>
      <c r="M139" s="120"/>
    </row>
    <row r="140" spans="1:13" ht="30" customHeight="1" thickBot="1">
      <c r="A140" s="120"/>
      <c r="B140" s="121"/>
      <c r="C140" s="130" t="s">
        <v>11</v>
      </c>
      <c r="D140" s="131"/>
      <c r="E140" s="131"/>
      <c r="F140" s="131"/>
      <c r="G140" s="178"/>
      <c r="H140" s="131"/>
      <c r="I140" s="129"/>
      <c r="J140" s="200"/>
      <c r="K140" s="201"/>
      <c r="L140" s="122"/>
      <c r="M140" s="120"/>
    </row>
    <row r="141" spans="1:13" ht="30" customHeight="1" thickBot="1">
      <c r="A141" s="120"/>
      <c r="B141" s="121"/>
      <c r="C141" s="125"/>
      <c r="D141" s="223" t="s">
        <v>296</v>
      </c>
      <c r="E141" s="126"/>
      <c r="F141" s="126"/>
      <c r="G141" s="176" t="s">
        <v>297</v>
      </c>
      <c r="H141" s="126"/>
      <c r="I141" s="126"/>
      <c r="J141" s="196"/>
      <c r="K141" s="197"/>
      <c r="L141" s="122"/>
      <c r="M141" s="120"/>
    </row>
    <row r="142" spans="1:13" ht="30" customHeight="1">
      <c r="A142" s="120"/>
      <c r="B142" s="121"/>
      <c r="C142" s="127"/>
      <c r="D142" s="128" t="s">
        <v>298</v>
      </c>
      <c r="E142" s="128"/>
      <c r="F142" s="128"/>
      <c r="G142" s="177" t="s">
        <v>299</v>
      </c>
      <c r="H142" s="128" t="s">
        <v>93</v>
      </c>
      <c r="I142" s="129">
        <v>2</v>
      </c>
      <c r="J142" s="198"/>
      <c r="K142" s="202"/>
      <c r="L142" s="122"/>
      <c r="M142" s="120"/>
    </row>
    <row r="143" spans="1:13" ht="30" customHeight="1">
      <c r="A143" s="120"/>
      <c r="B143" s="121"/>
      <c r="C143" s="127"/>
      <c r="D143" s="128" t="s">
        <v>300</v>
      </c>
      <c r="E143" s="128"/>
      <c r="F143" s="128"/>
      <c r="G143" s="177" t="s">
        <v>301</v>
      </c>
      <c r="H143" s="128" t="s">
        <v>90</v>
      </c>
      <c r="I143" s="129">
        <v>48</v>
      </c>
      <c r="J143" s="198"/>
      <c r="K143" s="202"/>
      <c r="L143" s="122"/>
      <c r="M143" s="120"/>
    </row>
    <row r="144" spans="1:13" ht="30" customHeight="1">
      <c r="A144" s="120"/>
      <c r="B144" s="121"/>
      <c r="C144" s="127"/>
      <c r="D144" s="128" t="s">
        <v>302</v>
      </c>
      <c r="E144" s="128"/>
      <c r="F144" s="128"/>
      <c r="G144" s="177" t="s">
        <v>303</v>
      </c>
      <c r="H144" s="128" t="s">
        <v>90</v>
      </c>
      <c r="I144" s="129">
        <v>33.01</v>
      </c>
      <c r="J144" s="198"/>
      <c r="K144" s="202"/>
      <c r="L144" s="122"/>
      <c r="M144" s="120"/>
    </row>
    <row r="145" spans="1:13" ht="30" customHeight="1" thickBot="1">
      <c r="A145" s="120"/>
      <c r="B145" s="121"/>
      <c r="C145" s="130" t="s">
        <v>11</v>
      </c>
      <c r="D145" s="134"/>
      <c r="E145" s="134"/>
      <c r="F145" s="133"/>
      <c r="G145" s="180"/>
      <c r="H145" s="133"/>
      <c r="I145" s="129"/>
      <c r="J145" s="203"/>
      <c r="K145" s="201"/>
      <c r="L145" s="122"/>
      <c r="M145" s="120"/>
    </row>
    <row r="146" spans="1:13" ht="30" customHeight="1" thickBot="1">
      <c r="A146" s="120"/>
      <c r="B146" s="121"/>
      <c r="C146" s="125"/>
      <c r="D146" s="223" t="s">
        <v>304</v>
      </c>
      <c r="E146" s="126"/>
      <c r="F146" s="126"/>
      <c r="G146" s="176" t="s">
        <v>305</v>
      </c>
      <c r="H146" s="126"/>
      <c r="I146" s="126"/>
      <c r="J146" s="196"/>
      <c r="K146" s="197"/>
      <c r="L146" s="122"/>
      <c r="M146" s="120"/>
    </row>
    <row r="147" spans="1:13" ht="30" customHeight="1">
      <c r="A147" s="120"/>
      <c r="B147" s="121"/>
      <c r="C147" s="127"/>
      <c r="D147" s="135" t="s">
        <v>306</v>
      </c>
      <c r="E147" s="135"/>
      <c r="F147" s="135"/>
      <c r="G147" s="181" t="s">
        <v>307</v>
      </c>
      <c r="H147" s="135" t="s">
        <v>93</v>
      </c>
      <c r="I147" s="129">
        <v>9</v>
      </c>
      <c r="K147" s="204"/>
      <c r="L147" s="122"/>
      <c r="M147" s="120"/>
    </row>
    <row r="148" spans="1:13" ht="30" customHeight="1">
      <c r="A148" s="120"/>
      <c r="B148" s="121"/>
      <c r="C148" s="127"/>
      <c r="D148" s="136" t="s">
        <v>308</v>
      </c>
      <c r="E148" s="136"/>
      <c r="F148" s="136"/>
      <c r="G148" s="181" t="s">
        <v>309</v>
      </c>
      <c r="H148" s="135" t="s">
        <v>93</v>
      </c>
      <c r="I148" s="129">
        <v>8</v>
      </c>
      <c r="J148" s="198"/>
      <c r="K148" s="202"/>
      <c r="L148" s="122"/>
      <c r="M148" s="120"/>
    </row>
    <row r="149" spans="1:13" ht="30" customHeight="1">
      <c r="A149" s="120"/>
      <c r="B149" s="121"/>
      <c r="C149" s="127"/>
      <c r="D149" s="135" t="s">
        <v>310</v>
      </c>
      <c r="E149" s="135"/>
      <c r="F149" s="135"/>
      <c r="G149" s="181" t="s">
        <v>311</v>
      </c>
      <c r="H149" s="135" t="s">
        <v>93</v>
      </c>
      <c r="I149" s="129">
        <v>6</v>
      </c>
      <c r="J149" s="198"/>
      <c r="K149" s="202"/>
      <c r="L149" s="122"/>
      <c r="M149" s="120"/>
    </row>
    <row r="150" spans="1:13" s="120" customFormat="1" ht="30" customHeight="1">
      <c r="B150" s="121"/>
      <c r="C150" s="127"/>
      <c r="D150" s="132" t="s">
        <v>312</v>
      </c>
      <c r="E150" s="132"/>
      <c r="F150" s="132"/>
      <c r="G150" s="179" t="s">
        <v>313</v>
      </c>
      <c r="H150" s="132" t="s">
        <v>93</v>
      </c>
      <c r="I150" s="129">
        <v>1</v>
      </c>
      <c r="J150" s="198"/>
      <c r="K150" s="202"/>
      <c r="L150" s="122"/>
    </row>
    <row r="151" spans="1:13" ht="30" customHeight="1" thickBot="1">
      <c r="A151" s="120"/>
      <c r="B151" s="121"/>
      <c r="C151" s="139" t="s">
        <v>11</v>
      </c>
      <c r="D151" s="140"/>
      <c r="E151" s="140"/>
      <c r="F151" s="140"/>
      <c r="G151" s="182"/>
      <c r="H151" s="140"/>
      <c r="I151" s="129"/>
      <c r="J151" s="206"/>
      <c r="K151" s="207"/>
      <c r="L151" s="122"/>
      <c r="M151" s="120"/>
    </row>
    <row r="152" spans="1:13" ht="30" customHeight="1" thickBot="1">
      <c r="A152" s="120"/>
      <c r="B152" s="121"/>
      <c r="C152" s="125"/>
      <c r="D152" s="223" t="s">
        <v>314</v>
      </c>
      <c r="E152" s="126"/>
      <c r="F152" s="126"/>
      <c r="G152" s="176" t="s">
        <v>315</v>
      </c>
      <c r="H152" s="126"/>
      <c r="I152" s="126"/>
      <c r="J152" s="196"/>
      <c r="K152" s="197"/>
      <c r="L152" s="122"/>
      <c r="M152" s="120"/>
    </row>
    <row r="153" spans="1:13" ht="30" customHeight="1">
      <c r="A153" s="120"/>
      <c r="B153" s="121"/>
      <c r="C153" s="127"/>
      <c r="D153" s="135" t="s">
        <v>316</v>
      </c>
      <c r="E153" s="135"/>
      <c r="F153" s="135"/>
      <c r="G153" s="181" t="s">
        <v>317</v>
      </c>
      <c r="H153" s="135" t="s">
        <v>93</v>
      </c>
      <c r="I153" s="129">
        <v>2</v>
      </c>
      <c r="J153" s="198"/>
      <c r="K153" s="202"/>
      <c r="L153" s="122"/>
      <c r="M153" s="120"/>
    </row>
    <row r="154" spans="1:13" ht="60.75" customHeight="1">
      <c r="A154" s="120"/>
      <c r="B154" s="121"/>
      <c r="C154" s="127"/>
      <c r="D154" s="135" t="s">
        <v>318</v>
      </c>
      <c r="E154" s="135"/>
      <c r="F154" s="135"/>
      <c r="G154" s="181" t="s">
        <v>319</v>
      </c>
      <c r="H154" s="135" t="s">
        <v>93</v>
      </c>
      <c r="I154" s="129">
        <v>1</v>
      </c>
      <c r="J154" s="198"/>
      <c r="K154" s="202"/>
      <c r="L154" s="122"/>
      <c r="M154" s="120"/>
    </row>
    <row r="155" spans="1:13" ht="30" customHeight="1" thickBot="1">
      <c r="A155" s="120"/>
      <c r="B155" s="121"/>
      <c r="C155" s="130" t="s">
        <v>11</v>
      </c>
      <c r="D155" s="141"/>
      <c r="E155" s="141"/>
      <c r="F155" s="141"/>
      <c r="G155" s="183"/>
      <c r="H155" s="142"/>
      <c r="I155" s="129"/>
      <c r="J155" s="200"/>
      <c r="K155" s="201"/>
      <c r="L155" s="122"/>
      <c r="M155" s="120"/>
    </row>
    <row r="156" spans="1:13" ht="30" customHeight="1" thickBot="1">
      <c r="A156" s="120"/>
      <c r="B156" s="121"/>
      <c r="C156" s="228"/>
      <c r="D156" s="229" t="s">
        <v>494</v>
      </c>
      <c r="E156" s="229"/>
      <c r="F156" s="229"/>
      <c r="G156" s="230" t="s">
        <v>495</v>
      </c>
      <c r="H156" s="231"/>
      <c r="I156" s="232"/>
      <c r="J156" s="233"/>
      <c r="K156" s="221"/>
      <c r="L156" s="122"/>
      <c r="M156" s="120"/>
    </row>
    <row r="157" spans="1:13" ht="30" customHeight="1" thickBot="1">
      <c r="A157" s="120"/>
      <c r="B157" s="121"/>
      <c r="C157" s="125"/>
      <c r="D157" s="223" t="s">
        <v>320</v>
      </c>
      <c r="E157" s="126"/>
      <c r="F157" s="126"/>
      <c r="G157" s="176" t="s">
        <v>321</v>
      </c>
      <c r="H157" s="126"/>
      <c r="I157" s="126"/>
      <c r="J157" s="196"/>
      <c r="K157" s="197"/>
      <c r="L157" s="122"/>
      <c r="M157" s="120"/>
    </row>
    <row r="158" spans="1:13" ht="30" customHeight="1">
      <c r="A158" s="120"/>
      <c r="B158" s="121"/>
      <c r="C158" s="127"/>
      <c r="D158" s="135" t="s">
        <v>322</v>
      </c>
      <c r="E158" s="135"/>
      <c r="F158" s="135"/>
      <c r="G158" s="181" t="s">
        <v>323</v>
      </c>
      <c r="H158" s="135" t="s">
        <v>93</v>
      </c>
      <c r="I158" s="129">
        <v>3</v>
      </c>
      <c r="J158" s="198"/>
      <c r="K158" s="202"/>
      <c r="L158" s="122"/>
      <c r="M158" s="120"/>
    </row>
    <row r="159" spans="1:13" ht="30" customHeight="1">
      <c r="A159" s="120"/>
      <c r="B159" s="121"/>
      <c r="C159" s="127"/>
      <c r="D159" s="135" t="s">
        <v>324</v>
      </c>
      <c r="E159" s="135"/>
      <c r="F159" s="135"/>
      <c r="G159" s="181" t="s">
        <v>325</v>
      </c>
      <c r="H159" s="135" t="s">
        <v>93</v>
      </c>
      <c r="I159" s="129">
        <v>3</v>
      </c>
      <c r="J159" s="198"/>
      <c r="K159" s="202"/>
      <c r="L159" s="122"/>
      <c r="M159" s="120"/>
    </row>
    <row r="160" spans="1:13" ht="30" customHeight="1">
      <c r="A160" s="120"/>
      <c r="B160" s="121"/>
      <c r="C160" s="127"/>
      <c r="D160" s="135" t="s">
        <v>326</v>
      </c>
      <c r="E160" s="135"/>
      <c r="F160" s="135"/>
      <c r="G160" s="181" t="s">
        <v>327</v>
      </c>
      <c r="H160" s="135" t="s">
        <v>93</v>
      </c>
      <c r="I160" s="129">
        <v>1</v>
      </c>
      <c r="J160" s="198"/>
      <c r="K160" s="202"/>
      <c r="L160" s="122"/>
      <c r="M160" s="120"/>
    </row>
    <row r="161" spans="1:13" ht="30" customHeight="1">
      <c r="A161" s="120"/>
      <c r="B161" s="121"/>
      <c r="C161" s="127"/>
      <c r="D161" s="135" t="s">
        <v>328</v>
      </c>
      <c r="E161" s="135"/>
      <c r="F161" s="135"/>
      <c r="G161" s="181" t="s">
        <v>329</v>
      </c>
      <c r="H161" s="135" t="s">
        <v>93</v>
      </c>
      <c r="I161" s="129">
        <v>2</v>
      </c>
      <c r="J161" s="198"/>
      <c r="K161" s="202"/>
      <c r="L161" s="122"/>
      <c r="M161" s="120"/>
    </row>
    <row r="162" spans="1:13" ht="30" customHeight="1">
      <c r="A162" s="120"/>
      <c r="B162" s="121"/>
      <c r="C162" s="127"/>
      <c r="D162" s="135" t="s">
        <v>330</v>
      </c>
      <c r="E162" s="135"/>
      <c r="F162" s="135"/>
      <c r="G162" s="181" t="s">
        <v>331</v>
      </c>
      <c r="H162" s="135" t="s">
        <v>93</v>
      </c>
      <c r="I162" s="129">
        <v>100</v>
      </c>
      <c r="J162" s="198"/>
      <c r="K162" s="202"/>
      <c r="L162" s="122"/>
      <c r="M162" s="120"/>
    </row>
    <row r="163" spans="1:13" ht="30" customHeight="1" thickBot="1">
      <c r="A163" s="120"/>
      <c r="B163" s="121"/>
      <c r="C163" s="130" t="s">
        <v>11</v>
      </c>
      <c r="D163" s="141"/>
      <c r="E163" s="141"/>
      <c r="F163" s="141"/>
      <c r="G163" s="183"/>
      <c r="H163" s="142"/>
      <c r="I163" s="129"/>
      <c r="J163" s="200"/>
      <c r="K163" s="201"/>
      <c r="L163" s="122"/>
      <c r="M163" s="120"/>
    </row>
    <row r="164" spans="1:13" ht="30" customHeight="1" thickBot="1">
      <c r="A164" s="120"/>
      <c r="B164" s="121"/>
      <c r="C164" s="125"/>
      <c r="D164" s="223" t="s">
        <v>332</v>
      </c>
      <c r="E164" s="126"/>
      <c r="F164" s="126"/>
      <c r="G164" s="176" t="s">
        <v>333</v>
      </c>
      <c r="H164" s="126"/>
      <c r="I164" s="126"/>
      <c r="J164" s="196"/>
      <c r="K164" s="197"/>
      <c r="L164" s="122"/>
      <c r="M164" s="120"/>
    </row>
    <row r="165" spans="1:13" ht="40.5">
      <c r="A165" s="120"/>
      <c r="B165" s="121"/>
      <c r="C165" s="127"/>
      <c r="D165" s="128" t="s">
        <v>334</v>
      </c>
      <c r="E165" s="128"/>
      <c r="F165" s="128"/>
      <c r="G165" s="177" t="s">
        <v>335</v>
      </c>
      <c r="H165" s="128" t="s">
        <v>90</v>
      </c>
      <c r="I165" s="129">
        <v>390</v>
      </c>
      <c r="J165" s="198"/>
      <c r="K165" s="199"/>
      <c r="L165" s="122"/>
      <c r="M165" s="120"/>
    </row>
    <row r="166" spans="1:13" ht="27">
      <c r="A166" s="120"/>
      <c r="B166" s="121"/>
      <c r="C166" s="127"/>
      <c r="D166" s="128" t="s">
        <v>336</v>
      </c>
      <c r="E166" s="128"/>
      <c r="F166" s="128"/>
      <c r="G166" s="177" t="s">
        <v>337</v>
      </c>
      <c r="H166" s="128" t="s">
        <v>90</v>
      </c>
      <c r="I166" s="129">
        <v>490</v>
      </c>
      <c r="J166" s="198"/>
      <c r="K166" s="199"/>
      <c r="L166" s="122"/>
      <c r="M166" s="120"/>
    </row>
    <row r="167" spans="1:13" ht="27">
      <c r="A167" s="120"/>
      <c r="B167" s="121"/>
      <c r="C167" s="127"/>
      <c r="D167" s="128" t="s">
        <v>338</v>
      </c>
      <c r="E167" s="128"/>
      <c r="F167" s="128"/>
      <c r="G167" s="177" t="s">
        <v>339</v>
      </c>
      <c r="H167" s="128" t="s">
        <v>90</v>
      </c>
      <c r="I167" s="129">
        <v>100</v>
      </c>
      <c r="J167" s="198"/>
      <c r="K167" s="199"/>
      <c r="L167" s="122"/>
      <c r="M167" s="120"/>
    </row>
    <row r="168" spans="1:13" ht="27">
      <c r="A168" s="120"/>
      <c r="B168" s="121"/>
      <c r="C168" s="127"/>
      <c r="D168" s="128" t="s">
        <v>340</v>
      </c>
      <c r="E168" s="128"/>
      <c r="F168" s="128"/>
      <c r="G168" s="177" t="s">
        <v>341</v>
      </c>
      <c r="H168" s="128" t="s">
        <v>90</v>
      </c>
      <c r="I168" s="129">
        <v>270</v>
      </c>
      <c r="J168" s="198"/>
      <c r="K168" s="199"/>
      <c r="L168" s="122"/>
      <c r="M168" s="120"/>
    </row>
    <row r="169" spans="1:13" ht="27">
      <c r="A169" s="120"/>
      <c r="B169" s="121"/>
      <c r="C169" s="127"/>
      <c r="D169" s="128" t="s">
        <v>342</v>
      </c>
      <c r="E169" s="128"/>
      <c r="F169" s="128"/>
      <c r="G169" s="177" t="s">
        <v>343</v>
      </c>
      <c r="H169" s="128" t="s">
        <v>90</v>
      </c>
      <c r="I169" s="129">
        <v>150</v>
      </c>
      <c r="J169" s="198"/>
      <c r="K169" s="199"/>
      <c r="L169" s="122"/>
      <c r="M169" s="120"/>
    </row>
    <row r="170" spans="1:13" ht="27">
      <c r="A170" s="120"/>
      <c r="B170" s="121"/>
      <c r="C170" s="127"/>
      <c r="D170" s="128" t="s">
        <v>344</v>
      </c>
      <c r="E170" s="128"/>
      <c r="F170" s="128"/>
      <c r="G170" s="177" t="s">
        <v>345</v>
      </c>
      <c r="H170" s="128" t="s">
        <v>90</v>
      </c>
      <c r="I170" s="129">
        <v>160</v>
      </c>
      <c r="J170" s="198"/>
      <c r="K170" s="199"/>
      <c r="L170" s="122"/>
      <c r="M170" s="120"/>
    </row>
    <row r="171" spans="1:13" ht="27">
      <c r="A171" s="120"/>
      <c r="B171" s="121"/>
      <c r="C171" s="127"/>
      <c r="D171" s="128" t="s">
        <v>346</v>
      </c>
      <c r="E171" s="128"/>
      <c r="F171" s="128"/>
      <c r="G171" s="177" t="s">
        <v>347</v>
      </c>
      <c r="H171" s="128" t="s">
        <v>90</v>
      </c>
      <c r="I171" s="129">
        <v>100</v>
      </c>
      <c r="J171" s="198"/>
      <c r="K171" s="199"/>
      <c r="L171" s="122"/>
      <c r="M171" s="120"/>
    </row>
    <row r="172" spans="1:13" ht="27">
      <c r="A172" s="120"/>
      <c r="B172" s="121"/>
      <c r="C172" s="127"/>
      <c r="D172" s="128" t="s">
        <v>348</v>
      </c>
      <c r="E172" s="128"/>
      <c r="F172" s="128"/>
      <c r="G172" s="177" t="s">
        <v>349</v>
      </c>
      <c r="H172" s="128" t="s">
        <v>90</v>
      </c>
      <c r="I172" s="129">
        <v>270</v>
      </c>
      <c r="J172" s="198"/>
      <c r="K172" s="199"/>
      <c r="L172" s="122"/>
      <c r="M172" s="120"/>
    </row>
    <row r="173" spans="1:13" ht="27">
      <c r="A173" s="120"/>
      <c r="B173" s="121"/>
      <c r="C173" s="127"/>
      <c r="D173" s="128" t="s">
        <v>350</v>
      </c>
      <c r="E173" s="128"/>
      <c r="F173" s="128"/>
      <c r="G173" s="177" t="s">
        <v>351</v>
      </c>
      <c r="H173" s="128" t="s">
        <v>90</v>
      </c>
      <c r="I173" s="129">
        <v>12</v>
      </c>
      <c r="J173" s="198"/>
      <c r="K173" s="199"/>
      <c r="L173" s="122"/>
      <c r="M173" s="120"/>
    </row>
    <row r="174" spans="1:13" ht="40.5">
      <c r="A174" s="120"/>
      <c r="B174" s="121"/>
      <c r="C174" s="127"/>
      <c r="D174" s="128" t="s">
        <v>352</v>
      </c>
      <c r="E174" s="128"/>
      <c r="F174" s="128"/>
      <c r="G174" s="177" t="s">
        <v>353</v>
      </c>
      <c r="H174" s="128" t="s">
        <v>93</v>
      </c>
      <c r="I174" s="129">
        <v>12</v>
      </c>
      <c r="J174" s="198"/>
      <c r="K174" s="199"/>
      <c r="L174" s="122"/>
      <c r="M174" s="120"/>
    </row>
    <row r="175" spans="1:13" ht="27">
      <c r="A175" s="120"/>
      <c r="B175" s="121"/>
      <c r="C175" s="127"/>
      <c r="D175" s="128" t="s">
        <v>354</v>
      </c>
      <c r="E175" s="128"/>
      <c r="F175" s="128"/>
      <c r="G175" s="177" t="s">
        <v>355</v>
      </c>
      <c r="H175" s="128" t="s">
        <v>93</v>
      </c>
      <c r="I175" s="129">
        <v>8</v>
      </c>
      <c r="J175" s="198"/>
      <c r="K175" s="199"/>
      <c r="L175" s="122"/>
      <c r="M175" s="120"/>
    </row>
    <row r="176" spans="1:13" ht="27">
      <c r="A176" s="120"/>
      <c r="B176" s="121"/>
      <c r="C176" s="127"/>
      <c r="D176" s="128" t="s">
        <v>356</v>
      </c>
      <c r="E176" s="128"/>
      <c r="F176" s="128"/>
      <c r="G176" s="177" t="s">
        <v>357</v>
      </c>
      <c r="H176" s="128" t="s">
        <v>93</v>
      </c>
      <c r="I176" s="129">
        <v>12</v>
      </c>
      <c r="J176" s="198"/>
      <c r="K176" s="199"/>
      <c r="L176" s="122"/>
      <c r="M176" s="120"/>
    </row>
    <row r="177" spans="1:13" ht="27">
      <c r="A177" s="120"/>
      <c r="B177" s="121"/>
      <c r="C177" s="127"/>
      <c r="D177" s="128" t="s">
        <v>358</v>
      </c>
      <c r="E177" s="128"/>
      <c r="F177" s="128"/>
      <c r="G177" s="177" t="s">
        <v>359</v>
      </c>
      <c r="H177" s="128" t="s">
        <v>93</v>
      </c>
      <c r="I177" s="129">
        <v>1</v>
      </c>
      <c r="J177" s="198"/>
      <c r="K177" s="199"/>
      <c r="L177" s="122"/>
      <c r="M177" s="120"/>
    </row>
    <row r="178" spans="1:13" ht="40.5">
      <c r="A178" s="120"/>
      <c r="B178" s="121"/>
      <c r="C178" s="127"/>
      <c r="D178" s="128" t="s">
        <v>360</v>
      </c>
      <c r="E178" s="128"/>
      <c r="F178" s="128"/>
      <c r="G178" s="177" t="s">
        <v>361</v>
      </c>
      <c r="H178" s="128" t="s">
        <v>93</v>
      </c>
      <c r="I178" s="129">
        <v>2</v>
      </c>
      <c r="J178" s="198"/>
      <c r="K178" s="199"/>
      <c r="L178" s="122"/>
      <c r="M178" s="120"/>
    </row>
    <row r="179" spans="1:13" ht="27">
      <c r="A179" s="120"/>
      <c r="B179" s="121"/>
      <c r="C179" s="127"/>
      <c r="D179" s="128" t="s">
        <v>362</v>
      </c>
      <c r="E179" s="128"/>
      <c r="F179" s="128"/>
      <c r="G179" s="177" t="s">
        <v>363</v>
      </c>
      <c r="H179" s="128" t="s">
        <v>90</v>
      </c>
      <c r="I179" s="129">
        <v>22</v>
      </c>
      <c r="J179" s="198"/>
      <c r="K179" s="199"/>
      <c r="L179" s="122"/>
      <c r="M179" s="120"/>
    </row>
    <row r="180" spans="1:13" ht="27">
      <c r="A180" s="120"/>
      <c r="B180" s="121"/>
      <c r="C180" s="127"/>
      <c r="D180" s="128" t="s">
        <v>364</v>
      </c>
      <c r="E180" s="128"/>
      <c r="F180" s="128"/>
      <c r="G180" s="177" t="s">
        <v>365</v>
      </c>
      <c r="H180" s="128" t="s">
        <v>90</v>
      </c>
      <c r="I180" s="129">
        <v>350</v>
      </c>
      <c r="J180" s="198"/>
      <c r="K180" s="199"/>
      <c r="L180" s="122"/>
      <c r="M180" s="120"/>
    </row>
    <row r="181" spans="1:13" ht="30" customHeight="1" thickBot="1">
      <c r="A181" s="120"/>
      <c r="B181" s="121"/>
      <c r="C181" s="130" t="s">
        <v>11</v>
      </c>
      <c r="D181" s="131"/>
      <c r="E181" s="131"/>
      <c r="F181" s="131"/>
      <c r="G181" s="178"/>
      <c r="H181" s="131"/>
      <c r="I181" s="129"/>
      <c r="J181" s="200"/>
      <c r="K181" s="201"/>
      <c r="L181" s="122"/>
      <c r="M181" s="120"/>
    </row>
    <row r="182" spans="1:13" ht="30" customHeight="1" thickBot="1">
      <c r="A182" s="120"/>
      <c r="B182" s="121"/>
      <c r="C182" s="125"/>
      <c r="D182" s="223" t="s">
        <v>366</v>
      </c>
      <c r="E182" s="126"/>
      <c r="F182" s="126"/>
      <c r="G182" s="176" t="s">
        <v>367</v>
      </c>
      <c r="H182" s="126"/>
      <c r="I182" s="126"/>
      <c r="J182" s="196"/>
      <c r="K182" s="197"/>
      <c r="L182" s="122"/>
      <c r="M182" s="120"/>
    </row>
    <row r="183" spans="1:13" ht="27">
      <c r="A183" s="120"/>
      <c r="B183" s="121"/>
      <c r="C183" s="127"/>
      <c r="D183" s="128" t="s">
        <v>368</v>
      </c>
      <c r="E183" s="128"/>
      <c r="F183" s="128"/>
      <c r="G183" s="177" t="s">
        <v>369</v>
      </c>
      <c r="H183" s="128" t="s">
        <v>93</v>
      </c>
      <c r="I183" s="129">
        <v>1</v>
      </c>
      <c r="J183" s="198"/>
      <c r="K183" s="202"/>
      <c r="L183" s="122"/>
      <c r="M183" s="120"/>
    </row>
    <row r="184" spans="1:13" ht="27">
      <c r="A184" s="120"/>
      <c r="B184" s="121"/>
      <c r="C184" s="127"/>
      <c r="D184" s="128" t="s">
        <v>370</v>
      </c>
      <c r="E184" s="128"/>
      <c r="F184" s="128"/>
      <c r="G184" s="177" t="s">
        <v>371</v>
      </c>
      <c r="H184" s="128" t="s">
        <v>93</v>
      </c>
      <c r="I184" s="129">
        <v>1</v>
      </c>
      <c r="J184" s="198"/>
      <c r="K184" s="202"/>
      <c r="L184" s="122"/>
      <c r="M184" s="120"/>
    </row>
    <row r="185" spans="1:13" ht="81">
      <c r="A185" s="120"/>
      <c r="B185" s="121"/>
      <c r="C185" s="127"/>
      <c r="D185" s="128" t="s">
        <v>372</v>
      </c>
      <c r="E185" s="128"/>
      <c r="F185" s="128"/>
      <c r="G185" s="177" t="s">
        <v>373</v>
      </c>
      <c r="H185" s="128" t="s">
        <v>90</v>
      </c>
      <c r="I185" s="129">
        <v>10</v>
      </c>
      <c r="J185" s="198"/>
      <c r="K185" s="202"/>
      <c r="L185" s="122"/>
      <c r="M185" s="120"/>
    </row>
    <row r="186" spans="1:13" ht="27">
      <c r="A186" s="120"/>
      <c r="B186" s="121"/>
      <c r="C186" s="127"/>
      <c r="D186" s="128" t="s">
        <v>374</v>
      </c>
      <c r="E186" s="128"/>
      <c r="F186" s="128"/>
      <c r="G186" s="177" t="s">
        <v>375</v>
      </c>
      <c r="H186" s="128" t="s">
        <v>90</v>
      </c>
      <c r="I186" s="129">
        <v>120</v>
      </c>
      <c r="J186" s="198"/>
      <c r="K186" s="202"/>
      <c r="L186" s="122"/>
      <c r="M186" s="120"/>
    </row>
    <row r="187" spans="1:13" ht="27">
      <c r="A187" s="120"/>
      <c r="B187" s="121"/>
      <c r="C187" s="127"/>
      <c r="D187" s="128" t="s">
        <v>376</v>
      </c>
      <c r="E187" s="128"/>
      <c r="F187" s="128"/>
      <c r="G187" s="177" t="s">
        <v>377</v>
      </c>
      <c r="H187" s="128" t="s">
        <v>90</v>
      </c>
      <c r="I187" s="129">
        <v>1</v>
      </c>
      <c r="J187" s="198"/>
      <c r="K187" s="202"/>
      <c r="L187" s="122"/>
      <c r="M187" s="120"/>
    </row>
    <row r="188" spans="1:13" ht="135">
      <c r="A188" s="120"/>
      <c r="B188" s="121"/>
      <c r="C188" s="127"/>
      <c r="D188" s="128" t="s">
        <v>378</v>
      </c>
      <c r="E188" s="128"/>
      <c r="F188" s="128"/>
      <c r="G188" s="177" t="s">
        <v>379</v>
      </c>
      <c r="H188" s="128" t="s">
        <v>93</v>
      </c>
      <c r="I188" s="129">
        <v>0</v>
      </c>
      <c r="J188" s="198"/>
      <c r="K188" s="202"/>
      <c r="L188" s="122"/>
      <c r="M188" s="120"/>
    </row>
    <row r="189" spans="1:13" ht="30" customHeight="1" thickBot="1">
      <c r="A189" s="120"/>
      <c r="B189" s="121"/>
      <c r="C189" s="130" t="s">
        <v>11</v>
      </c>
      <c r="D189" s="134"/>
      <c r="E189" s="134"/>
      <c r="F189" s="133"/>
      <c r="G189" s="180"/>
      <c r="H189" s="133"/>
      <c r="I189" s="129"/>
      <c r="J189" s="203"/>
      <c r="K189" s="201"/>
      <c r="L189" s="122"/>
      <c r="M189" s="120"/>
    </row>
    <row r="190" spans="1:13" ht="30" customHeight="1" thickBot="1">
      <c r="A190" s="120"/>
      <c r="B190" s="121"/>
      <c r="C190" s="125"/>
      <c r="D190" s="223" t="s">
        <v>380</v>
      </c>
      <c r="E190" s="126"/>
      <c r="F190" s="126"/>
      <c r="G190" s="176" t="s">
        <v>381</v>
      </c>
      <c r="H190" s="126"/>
      <c r="I190" s="126"/>
      <c r="J190" s="196"/>
      <c r="K190" s="197"/>
      <c r="L190" s="122"/>
      <c r="M190" s="120"/>
    </row>
    <row r="191" spans="1:13" ht="81">
      <c r="A191" s="120"/>
      <c r="B191" s="121"/>
      <c r="C191" s="127"/>
      <c r="D191" s="135" t="s">
        <v>382</v>
      </c>
      <c r="E191" s="135"/>
      <c r="F191" s="135"/>
      <c r="G191" s="181" t="s">
        <v>383</v>
      </c>
      <c r="H191" s="135" t="s">
        <v>93</v>
      </c>
      <c r="I191" s="129">
        <v>4</v>
      </c>
      <c r="J191" s="198"/>
      <c r="K191" s="204"/>
      <c r="L191" s="122"/>
      <c r="M191" s="120"/>
    </row>
    <row r="192" spans="1:13" ht="54">
      <c r="A192" s="120"/>
      <c r="B192" s="121"/>
      <c r="C192" s="127"/>
      <c r="D192" s="136" t="s">
        <v>384</v>
      </c>
      <c r="E192" s="136"/>
      <c r="F192" s="136"/>
      <c r="G192" s="181" t="s">
        <v>385</v>
      </c>
      <c r="H192" s="135" t="s">
        <v>93</v>
      </c>
      <c r="I192" s="129">
        <v>48</v>
      </c>
      <c r="J192" s="198"/>
      <c r="K192" s="202"/>
      <c r="L192" s="122"/>
      <c r="M192" s="120"/>
    </row>
    <row r="193" spans="1:13" ht="40.5">
      <c r="A193" s="120"/>
      <c r="B193" s="121"/>
      <c r="C193" s="127"/>
      <c r="D193" s="136" t="s">
        <v>386</v>
      </c>
      <c r="E193" s="136"/>
      <c r="F193" s="136"/>
      <c r="G193" s="181" t="s">
        <v>387</v>
      </c>
      <c r="H193" s="135" t="s">
        <v>93</v>
      </c>
      <c r="I193" s="129">
        <v>4</v>
      </c>
      <c r="J193" s="198"/>
      <c r="K193" s="202"/>
      <c r="L193" s="122"/>
      <c r="M193" s="120"/>
    </row>
    <row r="194" spans="1:13" ht="40.5">
      <c r="A194" s="120"/>
      <c r="B194" s="121"/>
      <c r="C194" s="127"/>
      <c r="D194" s="136" t="s">
        <v>388</v>
      </c>
      <c r="E194" s="136"/>
      <c r="F194" s="136"/>
      <c r="G194" s="181" t="s">
        <v>389</v>
      </c>
      <c r="H194" s="135" t="s">
        <v>93</v>
      </c>
      <c r="I194" s="129">
        <v>20</v>
      </c>
      <c r="J194" s="198"/>
      <c r="K194" s="202"/>
      <c r="L194" s="122"/>
      <c r="M194" s="120"/>
    </row>
    <row r="195" spans="1:13" ht="27">
      <c r="A195" s="120"/>
      <c r="B195" s="121"/>
      <c r="C195" s="127"/>
      <c r="D195" s="136" t="s">
        <v>390</v>
      </c>
      <c r="E195" s="136"/>
      <c r="F195" s="136"/>
      <c r="G195" s="181" t="s">
        <v>391</v>
      </c>
      <c r="H195" s="135" t="s">
        <v>93</v>
      </c>
      <c r="I195" s="129">
        <v>20</v>
      </c>
      <c r="J195" s="198"/>
      <c r="K195" s="202"/>
      <c r="L195" s="122"/>
      <c r="M195" s="120"/>
    </row>
    <row r="196" spans="1:13" ht="15">
      <c r="A196" s="120"/>
      <c r="B196" s="121"/>
      <c r="C196" s="127"/>
      <c r="D196" s="136" t="s">
        <v>392</v>
      </c>
      <c r="E196" s="136"/>
      <c r="F196" s="136"/>
      <c r="G196" s="181" t="s">
        <v>393</v>
      </c>
      <c r="H196" s="135" t="s">
        <v>90</v>
      </c>
      <c r="I196" s="129">
        <v>6</v>
      </c>
      <c r="J196" s="198"/>
      <c r="K196" s="202"/>
      <c r="L196" s="122"/>
      <c r="M196" s="120"/>
    </row>
    <row r="197" spans="1:13" ht="27">
      <c r="A197" s="120"/>
      <c r="B197" s="121"/>
      <c r="C197" s="127"/>
      <c r="D197" s="135" t="s">
        <v>394</v>
      </c>
      <c r="E197" s="135"/>
      <c r="F197" s="135"/>
      <c r="G197" s="181" t="s">
        <v>395</v>
      </c>
      <c r="H197" s="135" t="s">
        <v>93</v>
      </c>
      <c r="I197" s="129">
        <v>48</v>
      </c>
      <c r="J197" s="198"/>
      <c r="K197" s="202"/>
      <c r="L197" s="122"/>
      <c r="M197" s="120"/>
    </row>
    <row r="198" spans="1:13" s="120" customFormat="1" ht="15">
      <c r="B198" s="121"/>
      <c r="C198" s="127"/>
      <c r="D198" s="132" t="s">
        <v>396</v>
      </c>
      <c r="E198" s="132"/>
      <c r="F198" s="132"/>
      <c r="G198" s="179" t="s">
        <v>397</v>
      </c>
      <c r="H198" s="132" t="s">
        <v>93</v>
      </c>
      <c r="I198" s="129">
        <v>4</v>
      </c>
      <c r="J198" s="198"/>
      <c r="K198" s="202"/>
      <c r="L198" s="122"/>
    </row>
    <row r="199" spans="1:13" ht="27">
      <c r="A199" s="120"/>
      <c r="B199" s="121"/>
      <c r="C199" s="127"/>
      <c r="D199" s="135" t="s">
        <v>398</v>
      </c>
      <c r="E199" s="135"/>
      <c r="F199" s="135"/>
      <c r="G199" s="181" t="s">
        <v>399</v>
      </c>
      <c r="H199" s="135" t="s">
        <v>93</v>
      </c>
      <c r="I199" s="129">
        <v>1</v>
      </c>
      <c r="J199" s="205"/>
      <c r="K199" s="202"/>
      <c r="L199" s="122"/>
      <c r="M199" s="120"/>
    </row>
    <row r="200" spans="1:13" s="120" customFormat="1" ht="15">
      <c r="B200" s="121"/>
      <c r="C200" s="137"/>
      <c r="D200" s="132" t="s">
        <v>400</v>
      </c>
      <c r="E200" s="132"/>
      <c r="F200" s="132"/>
      <c r="G200" s="179" t="s">
        <v>401</v>
      </c>
      <c r="H200" s="132" t="s">
        <v>93</v>
      </c>
      <c r="I200" s="129">
        <v>12</v>
      </c>
      <c r="J200" s="205"/>
      <c r="K200" s="202"/>
      <c r="L200" s="122"/>
    </row>
    <row r="201" spans="1:13" ht="30" customHeight="1" thickBot="1">
      <c r="A201" s="120"/>
      <c r="B201" s="121"/>
      <c r="C201" s="139" t="s">
        <v>11</v>
      </c>
      <c r="D201" s="140"/>
      <c r="E201" s="140"/>
      <c r="F201" s="140"/>
      <c r="G201" s="182"/>
      <c r="H201" s="140"/>
      <c r="I201" s="129"/>
      <c r="J201" s="206"/>
      <c r="K201" s="207"/>
      <c r="L201" s="122"/>
      <c r="M201" s="120"/>
    </row>
    <row r="202" spans="1:13" ht="30" customHeight="1" thickBot="1">
      <c r="A202" s="120"/>
      <c r="B202" s="121"/>
      <c r="C202" s="125"/>
      <c r="D202" s="223" t="s">
        <v>402</v>
      </c>
      <c r="E202" s="126"/>
      <c r="F202" s="126"/>
      <c r="G202" s="176" t="s">
        <v>403</v>
      </c>
      <c r="H202" s="126"/>
      <c r="I202" s="126"/>
      <c r="J202" s="196"/>
      <c r="K202" s="197"/>
      <c r="L202" s="122"/>
      <c r="M202" s="120"/>
    </row>
    <row r="203" spans="1:13" ht="40.5">
      <c r="A203" s="120"/>
      <c r="B203" s="121"/>
      <c r="C203" s="127"/>
      <c r="D203" s="135" t="s">
        <v>404</v>
      </c>
      <c r="E203" s="135"/>
      <c r="F203" s="135"/>
      <c r="G203" s="181" t="s">
        <v>405</v>
      </c>
      <c r="H203" s="135" t="s">
        <v>93</v>
      </c>
      <c r="I203" s="129">
        <v>1</v>
      </c>
      <c r="J203" s="198"/>
      <c r="K203" s="202"/>
      <c r="L203" s="122"/>
      <c r="M203" s="120"/>
    </row>
    <row r="204" spans="1:13" ht="40.5">
      <c r="A204" s="120"/>
      <c r="B204" s="121"/>
      <c r="C204" s="127"/>
      <c r="D204" s="135" t="s">
        <v>406</v>
      </c>
      <c r="E204" s="135"/>
      <c r="F204" s="135"/>
      <c r="G204" s="181" t="s">
        <v>407</v>
      </c>
      <c r="H204" s="135" t="s">
        <v>93</v>
      </c>
      <c r="I204" s="129">
        <v>1</v>
      </c>
      <c r="J204" s="198"/>
      <c r="K204" s="202"/>
      <c r="L204" s="122"/>
      <c r="M204" s="120"/>
    </row>
    <row r="205" spans="1:13" ht="30" customHeight="1">
      <c r="A205" s="120"/>
      <c r="B205" s="121"/>
      <c r="C205" s="127"/>
      <c r="D205" s="135" t="s">
        <v>408</v>
      </c>
      <c r="E205" s="135"/>
      <c r="F205" s="135"/>
      <c r="G205" s="181" t="s">
        <v>409</v>
      </c>
      <c r="H205" s="135" t="s">
        <v>93</v>
      </c>
      <c r="I205" s="129">
        <v>1</v>
      </c>
      <c r="J205" s="198"/>
      <c r="K205" s="202"/>
      <c r="L205" s="122"/>
      <c r="M205" s="120"/>
    </row>
    <row r="206" spans="1:13" ht="30" customHeight="1">
      <c r="A206" s="120"/>
      <c r="B206" s="121"/>
      <c r="C206" s="127"/>
      <c r="D206" s="135" t="s">
        <v>410</v>
      </c>
      <c r="E206" s="135"/>
      <c r="F206" s="135"/>
      <c r="G206" s="181" t="s">
        <v>411</v>
      </c>
      <c r="H206" s="135" t="s">
        <v>93</v>
      </c>
      <c r="I206" s="129">
        <v>1</v>
      </c>
      <c r="J206" s="198"/>
      <c r="K206" s="202"/>
      <c r="L206" s="122"/>
      <c r="M206" s="120"/>
    </row>
    <row r="207" spans="1:13" ht="30" customHeight="1" thickBot="1">
      <c r="A207" s="120"/>
      <c r="B207" s="121"/>
      <c r="C207" s="130" t="s">
        <v>11</v>
      </c>
      <c r="D207" s="141"/>
      <c r="E207" s="141"/>
      <c r="F207" s="141"/>
      <c r="G207" s="183"/>
      <c r="H207" s="142"/>
      <c r="I207" s="129"/>
      <c r="J207" s="200"/>
      <c r="K207" s="201"/>
      <c r="L207" s="122"/>
      <c r="M207" s="120"/>
    </row>
    <row r="208" spans="1:13" ht="30" customHeight="1" thickBot="1">
      <c r="A208" s="120"/>
      <c r="B208" s="121"/>
      <c r="C208" s="228"/>
      <c r="D208" s="229" t="s">
        <v>496</v>
      </c>
      <c r="E208" s="229"/>
      <c r="F208" s="229"/>
      <c r="G208" s="230" t="s">
        <v>497</v>
      </c>
      <c r="H208" s="231"/>
      <c r="I208" s="232"/>
      <c r="J208" s="233"/>
      <c r="K208" s="221"/>
      <c r="L208" s="122"/>
      <c r="M208" s="120"/>
    </row>
    <row r="209" spans="1:13" ht="30" customHeight="1" thickBot="1">
      <c r="A209" s="120"/>
      <c r="B209" s="121"/>
      <c r="C209" s="125"/>
      <c r="D209" s="223" t="s">
        <v>412</v>
      </c>
      <c r="E209" s="126"/>
      <c r="F209" s="126"/>
      <c r="G209" s="176" t="s">
        <v>413</v>
      </c>
      <c r="H209" s="126"/>
      <c r="I209" s="126"/>
      <c r="J209" s="196"/>
      <c r="K209" s="197"/>
      <c r="L209" s="122"/>
      <c r="M209" s="120"/>
    </row>
    <row r="210" spans="1:13" ht="30" customHeight="1">
      <c r="A210" s="120"/>
      <c r="B210" s="121"/>
      <c r="C210" s="127"/>
      <c r="D210" s="135" t="s">
        <v>414</v>
      </c>
      <c r="E210" s="135"/>
      <c r="F210" s="135"/>
      <c r="G210" s="181" t="s">
        <v>415</v>
      </c>
      <c r="H210" s="135" t="s">
        <v>87</v>
      </c>
      <c r="I210" s="129">
        <v>8788.32</v>
      </c>
      <c r="J210" s="198"/>
      <c r="K210" s="202"/>
      <c r="L210" s="122"/>
      <c r="M210" s="120"/>
    </row>
    <row r="211" spans="1:13" ht="30" customHeight="1" thickBot="1">
      <c r="A211" s="120"/>
      <c r="B211" s="121"/>
      <c r="C211" s="130" t="s">
        <v>11</v>
      </c>
      <c r="D211" s="141"/>
      <c r="E211" s="141"/>
      <c r="F211" s="141"/>
      <c r="G211" s="183"/>
      <c r="H211" s="142"/>
      <c r="I211" s="129"/>
      <c r="J211" s="200"/>
      <c r="K211" s="201"/>
      <c r="L211" s="122"/>
      <c r="M211" s="120"/>
    </row>
    <row r="212" spans="1:13" ht="30" customHeight="1" thickBot="1">
      <c r="A212" s="120"/>
      <c r="B212" s="121"/>
      <c r="C212" s="125"/>
      <c r="D212" s="223" t="s">
        <v>416</v>
      </c>
      <c r="E212" s="126"/>
      <c r="F212" s="126"/>
      <c r="G212" s="176" t="s">
        <v>417</v>
      </c>
      <c r="H212" s="126"/>
      <c r="I212" s="126"/>
      <c r="J212" s="196"/>
      <c r="K212" s="197"/>
      <c r="L212" s="122"/>
      <c r="M212" s="120"/>
    </row>
    <row r="213" spans="1:13" ht="30" customHeight="1">
      <c r="A213" s="120"/>
      <c r="B213" s="121"/>
      <c r="C213" s="127"/>
      <c r="D213" s="135" t="s">
        <v>418</v>
      </c>
      <c r="E213" s="135"/>
      <c r="F213" s="135"/>
      <c r="G213" s="181" t="s">
        <v>419</v>
      </c>
      <c r="H213" s="135" t="s">
        <v>99</v>
      </c>
      <c r="I213" s="129">
        <v>793.39</v>
      </c>
      <c r="J213" s="198"/>
      <c r="K213" s="202"/>
      <c r="L213" s="122"/>
      <c r="M213" s="120"/>
    </row>
    <row r="214" spans="1:13" ht="30" customHeight="1">
      <c r="A214" s="120"/>
      <c r="B214" s="121"/>
      <c r="C214" s="127"/>
      <c r="D214" s="135" t="s">
        <v>420</v>
      </c>
      <c r="E214" s="135"/>
      <c r="F214" s="135"/>
      <c r="G214" s="181" t="s">
        <v>421</v>
      </c>
      <c r="H214" s="135" t="s">
        <v>90</v>
      </c>
      <c r="I214" s="129">
        <v>632</v>
      </c>
      <c r="J214" s="198"/>
      <c r="K214" s="202"/>
      <c r="L214" s="122"/>
      <c r="M214" s="120"/>
    </row>
    <row r="215" spans="1:13" ht="30" customHeight="1">
      <c r="A215" s="120"/>
      <c r="B215" s="121"/>
      <c r="C215" s="127"/>
      <c r="D215" s="135" t="s">
        <v>422</v>
      </c>
      <c r="E215" s="135"/>
      <c r="F215" s="135"/>
      <c r="G215" s="181" t="s">
        <v>423</v>
      </c>
      <c r="H215" s="135" t="s">
        <v>90</v>
      </c>
      <c r="I215" s="129">
        <v>317.60000000000002</v>
      </c>
      <c r="J215" s="198"/>
      <c r="K215" s="202"/>
      <c r="L215" s="122"/>
      <c r="M215" s="120"/>
    </row>
    <row r="216" spans="1:13" ht="30" customHeight="1">
      <c r="A216" s="120"/>
      <c r="B216" s="121"/>
      <c r="C216" s="127"/>
      <c r="D216" s="135" t="s">
        <v>424</v>
      </c>
      <c r="E216" s="135"/>
      <c r="F216" s="135"/>
      <c r="G216" s="181" t="s">
        <v>425</v>
      </c>
      <c r="H216" s="135" t="s">
        <v>90</v>
      </c>
      <c r="I216" s="129">
        <v>58</v>
      </c>
      <c r="J216" s="198"/>
      <c r="K216" s="202"/>
      <c r="L216" s="122"/>
      <c r="M216" s="120"/>
    </row>
    <row r="217" spans="1:13" ht="30" customHeight="1">
      <c r="A217" s="120"/>
      <c r="B217" s="121"/>
      <c r="C217" s="127"/>
      <c r="D217" s="135" t="s">
        <v>426</v>
      </c>
      <c r="E217" s="135"/>
      <c r="F217" s="135"/>
      <c r="G217" s="181" t="s">
        <v>427</v>
      </c>
      <c r="H217" s="135" t="s">
        <v>87</v>
      </c>
      <c r="I217" s="129">
        <v>6849.96</v>
      </c>
      <c r="J217" s="198"/>
      <c r="K217" s="202"/>
      <c r="L217" s="122"/>
      <c r="M217" s="120"/>
    </row>
    <row r="218" spans="1:13" ht="40.5">
      <c r="A218" s="120"/>
      <c r="B218" s="121"/>
      <c r="C218" s="127"/>
      <c r="D218" s="135" t="s">
        <v>286</v>
      </c>
      <c r="E218" s="135"/>
      <c r="F218" s="135"/>
      <c r="G218" s="181" t="s">
        <v>428</v>
      </c>
      <c r="H218" s="135" t="s">
        <v>93</v>
      </c>
      <c r="I218" s="129">
        <v>4</v>
      </c>
      <c r="J218" s="198"/>
      <c r="K218" s="202"/>
      <c r="L218" s="122"/>
      <c r="M218" s="120"/>
    </row>
    <row r="219" spans="1:13" ht="27">
      <c r="A219" s="120"/>
      <c r="B219" s="121"/>
      <c r="C219" s="127"/>
      <c r="D219" s="135" t="s">
        <v>218</v>
      </c>
      <c r="E219" s="135"/>
      <c r="F219" s="135"/>
      <c r="G219" s="181" t="s">
        <v>429</v>
      </c>
      <c r="H219" s="135" t="s">
        <v>99</v>
      </c>
      <c r="I219" s="129">
        <v>1110.75</v>
      </c>
      <c r="J219" s="198"/>
      <c r="K219" s="202"/>
      <c r="L219" s="122"/>
      <c r="M219" s="120"/>
    </row>
    <row r="220" spans="1:13" ht="40.5">
      <c r="A220" s="120"/>
      <c r="B220" s="121"/>
      <c r="C220" s="127"/>
      <c r="D220" s="135" t="s">
        <v>430</v>
      </c>
      <c r="E220" s="135"/>
      <c r="F220" s="135"/>
      <c r="G220" s="181" t="s">
        <v>431</v>
      </c>
      <c r="H220" s="135" t="s">
        <v>99</v>
      </c>
      <c r="I220" s="129">
        <v>188.97</v>
      </c>
      <c r="J220" s="198"/>
      <c r="K220" s="202"/>
      <c r="L220" s="122"/>
      <c r="M220" s="120"/>
    </row>
    <row r="221" spans="1:13" ht="27">
      <c r="A221" s="120"/>
      <c r="B221" s="121"/>
      <c r="C221" s="127"/>
      <c r="D221" s="135" t="s">
        <v>432</v>
      </c>
      <c r="E221" s="135"/>
      <c r="F221" s="135"/>
      <c r="G221" s="181" t="s">
        <v>433</v>
      </c>
      <c r="H221" s="135" t="s">
        <v>99</v>
      </c>
      <c r="I221" s="129">
        <v>68.400000000000006</v>
      </c>
      <c r="J221" s="198"/>
      <c r="K221" s="202"/>
      <c r="L221" s="122"/>
      <c r="M221" s="120"/>
    </row>
    <row r="222" spans="1:13" ht="30" customHeight="1" thickBot="1">
      <c r="A222" s="120"/>
      <c r="B222" s="121"/>
      <c r="C222" s="130" t="s">
        <v>11</v>
      </c>
      <c r="D222" s="141"/>
      <c r="E222" s="141"/>
      <c r="F222" s="141"/>
      <c r="G222" s="183"/>
      <c r="H222" s="142"/>
      <c r="I222" s="129"/>
      <c r="J222" s="200"/>
      <c r="K222" s="201"/>
      <c r="L222" s="122"/>
      <c r="M222" s="120"/>
    </row>
    <row r="223" spans="1:13" ht="30" customHeight="1" thickBot="1">
      <c r="A223" s="120"/>
      <c r="B223" s="121"/>
      <c r="C223" s="125"/>
      <c r="D223" s="223" t="s">
        <v>434</v>
      </c>
      <c r="E223" s="126"/>
      <c r="F223" s="126"/>
      <c r="G223" s="176" t="s">
        <v>435</v>
      </c>
      <c r="H223" s="126"/>
      <c r="I223" s="126"/>
      <c r="J223" s="196"/>
      <c r="K223" s="197"/>
      <c r="L223" s="122"/>
      <c r="M223" s="120"/>
    </row>
    <row r="224" spans="1:13" ht="54">
      <c r="A224" s="120"/>
      <c r="B224" s="121"/>
      <c r="C224" s="127"/>
      <c r="D224" s="135" t="s">
        <v>436</v>
      </c>
      <c r="E224" s="135"/>
      <c r="F224" s="135"/>
      <c r="G224" s="181" t="s">
        <v>437</v>
      </c>
      <c r="H224" s="135" t="s">
        <v>87</v>
      </c>
      <c r="I224" s="129">
        <v>4606</v>
      </c>
      <c r="J224" s="198"/>
      <c r="K224" s="202"/>
      <c r="L224" s="122"/>
      <c r="M224" s="120"/>
    </row>
    <row r="225" spans="1:13" ht="40.5">
      <c r="A225" s="120"/>
      <c r="B225" s="121"/>
      <c r="C225" s="127"/>
      <c r="D225" s="135" t="s">
        <v>430</v>
      </c>
      <c r="E225" s="135"/>
      <c r="F225" s="135"/>
      <c r="G225" s="181" t="s">
        <v>431</v>
      </c>
      <c r="H225" s="135" t="s">
        <v>99</v>
      </c>
      <c r="I225" s="129">
        <v>1151.5</v>
      </c>
      <c r="J225" s="198"/>
      <c r="K225" s="202"/>
      <c r="L225" s="122"/>
      <c r="M225" s="120"/>
    </row>
    <row r="226" spans="1:13" ht="40.5">
      <c r="A226" s="120"/>
      <c r="B226" s="121"/>
      <c r="C226" s="127"/>
      <c r="D226" s="135" t="s">
        <v>432</v>
      </c>
      <c r="E226" s="135"/>
      <c r="F226" s="135"/>
      <c r="G226" s="181" t="s">
        <v>438</v>
      </c>
      <c r="H226" s="135" t="s">
        <v>99</v>
      </c>
      <c r="I226" s="129">
        <v>230.3</v>
      </c>
      <c r="J226" s="198"/>
      <c r="K226" s="202"/>
      <c r="L226" s="122"/>
      <c r="M226" s="120"/>
    </row>
    <row r="227" spans="1:13" ht="30" customHeight="1" thickBot="1">
      <c r="A227" s="120"/>
      <c r="B227" s="121"/>
      <c r="C227" s="130" t="s">
        <v>11</v>
      </c>
      <c r="D227" s="141"/>
      <c r="E227" s="141"/>
      <c r="F227" s="141"/>
      <c r="G227" s="183"/>
      <c r="H227" s="142"/>
      <c r="I227" s="129"/>
      <c r="J227" s="200"/>
      <c r="K227" s="201"/>
      <c r="L227" s="122"/>
      <c r="M227" s="120"/>
    </row>
    <row r="228" spans="1:13" ht="30" customHeight="1" thickBot="1">
      <c r="A228" s="120"/>
      <c r="B228" s="121"/>
      <c r="C228" s="125"/>
      <c r="D228" s="223" t="s">
        <v>439</v>
      </c>
      <c r="E228" s="126"/>
      <c r="F228" s="126"/>
      <c r="G228" s="176" t="s">
        <v>440</v>
      </c>
      <c r="H228" s="126"/>
      <c r="I228" s="126"/>
      <c r="J228" s="196"/>
      <c r="K228" s="197"/>
      <c r="L228" s="122"/>
      <c r="M228" s="120"/>
    </row>
    <row r="229" spans="1:13" ht="30" customHeight="1">
      <c r="A229" s="120"/>
      <c r="B229" s="121"/>
      <c r="C229" s="127"/>
      <c r="D229" s="135" t="s">
        <v>441</v>
      </c>
      <c r="E229" s="135"/>
      <c r="F229" s="135"/>
      <c r="G229" s="181" t="s">
        <v>442</v>
      </c>
      <c r="H229" s="135" t="s">
        <v>443</v>
      </c>
      <c r="I229" s="129">
        <v>2</v>
      </c>
      <c r="J229" s="198"/>
      <c r="K229" s="202"/>
      <c r="L229" s="122"/>
      <c r="M229" s="120"/>
    </row>
    <row r="230" spans="1:13" ht="30" customHeight="1">
      <c r="A230" s="120"/>
      <c r="B230" s="121"/>
      <c r="C230" s="127"/>
      <c r="D230" s="135" t="s">
        <v>444</v>
      </c>
      <c r="E230" s="135"/>
      <c r="F230" s="135"/>
      <c r="G230" s="181" t="s">
        <v>445</v>
      </c>
      <c r="H230" s="135" t="s">
        <v>443</v>
      </c>
      <c r="I230" s="129">
        <v>4</v>
      </c>
      <c r="J230" s="198"/>
      <c r="K230" s="202"/>
      <c r="L230" s="122"/>
      <c r="M230" s="120"/>
    </row>
    <row r="231" spans="1:13" ht="30" customHeight="1">
      <c r="A231" s="120"/>
      <c r="B231" s="121"/>
      <c r="C231" s="127"/>
      <c r="D231" s="135" t="s">
        <v>446</v>
      </c>
      <c r="E231" s="135"/>
      <c r="F231" s="135"/>
      <c r="G231" s="181" t="s">
        <v>447</v>
      </c>
      <c r="H231" s="135" t="s">
        <v>93</v>
      </c>
      <c r="I231" s="129">
        <v>2</v>
      </c>
      <c r="J231" s="198"/>
      <c r="K231" s="202"/>
      <c r="L231" s="122"/>
      <c r="M231" s="120"/>
    </row>
    <row r="232" spans="1:13" ht="30" customHeight="1" thickBot="1">
      <c r="A232" s="120"/>
      <c r="B232" s="121"/>
      <c r="C232" s="130" t="s">
        <v>11</v>
      </c>
      <c r="D232" s="141"/>
      <c r="E232" s="141"/>
      <c r="F232" s="141"/>
      <c r="G232" s="183"/>
      <c r="H232" s="142"/>
      <c r="I232" s="129"/>
      <c r="J232" s="200"/>
      <c r="K232" s="201"/>
      <c r="L232" s="122"/>
      <c r="M232" s="120"/>
    </row>
    <row r="233" spans="1:13" ht="30" customHeight="1" thickBot="1">
      <c r="A233" s="120"/>
      <c r="B233" s="121"/>
      <c r="C233" s="125"/>
      <c r="D233" s="223" t="s">
        <v>448</v>
      </c>
      <c r="E233" s="126"/>
      <c r="F233" s="126"/>
      <c r="G233" s="176" t="s">
        <v>449</v>
      </c>
      <c r="H233" s="126"/>
      <c r="I233" s="126"/>
      <c r="J233" s="196"/>
      <c r="K233" s="197"/>
      <c r="L233" s="122"/>
      <c r="M233" s="120"/>
    </row>
    <row r="234" spans="1:13" ht="30" customHeight="1">
      <c r="A234" s="120"/>
      <c r="B234" s="121"/>
      <c r="C234" s="127"/>
      <c r="D234" s="135" t="s">
        <v>450</v>
      </c>
      <c r="E234" s="135"/>
      <c r="F234" s="135"/>
      <c r="G234" s="181" t="s">
        <v>451</v>
      </c>
      <c r="H234" s="135" t="s">
        <v>90</v>
      </c>
      <c r="I234" s="129">
        <v>410</v>
      </c>
      <c r="J234" s="198"/>
      <c r="K234" s="202"/>
      <c r="L234" s="122"/>
      <c r="M234" s="120"/>
    </row>
    <row r="235" spans="1:13" ht="30" customHeight="1">
      <c r="A235" s="120"/>
      <c r="B235" s="121"/>
      <c r="C235" s="127"/>
      <c r="D235" s="135" t="s">
        <v>118</v>
      </c>
      <c r="E235" s="135"/>
      <c r="F235" s="135"/>
      <c r="G235" s="181" t="s">
        <v>452</v>
      </c>
      <c r="H235" s="135" t="s">
        <v>90</v>
      </c>
      <c r="I235" s="129">
        <v>434.07</v>
      </c>
      <c r="J235" s="198"/>
      <c r="K235" s="202"/>
      <c r="L235" s="122"/>
      <c r="M235" s="120"/>
    </row>
    <row r="236" spans="1:13" ht="30" customHeight="1">
      <c r="A236" s="120"/>
      <c r="B236" s="121"/>
      <c r="C236" s="127"/>
      <c r="D236" s="135" t="s">
        <v>214</v>
      </c>
      <c r="E236" s="135"/>
      <c r="F236" s="135"/>
      <c r="G236" s="181" t="s">
        <v>453</v>
      </c>
      <c r="H236" s="135" t="s">
        <v>90</v>
      </c>
      <c r="I236" s="129">
        <v>29.65</v>
      </c>
      <c r="J236" s="198"/>
      <c r="K236" s="202"/>
      <c r="L236" s="122"/>
      <c r="M236" s="120"/>
    </row>
    <row r="237" spans="1:13" ht="54">
      <c r="A237" s="120"/>
      <c r="B237" s="121"/>
      <c r="C237" s="127"/>
      <c r="D237" s="135" t="s">
        <v>454</v>
      </c>
      <c r="E237" s="135"/>
      <c r="F237" s="135"/>
      <c r="G237" s="181" t="s">
        <v>455</v>
      </c>
      <c r="H237" s="135" t="s">
        <v>87</v>
      </c>
      <c r="I237" s="129">
        <v>1112.54</v>
      </c>
      <c r="J237" s="198"/>
      <c r="K237" s="202"/>
      <c r="L237" s="122"/>
      <c r="M237" s="120"/>
    </row>
    <row r="238" spans="1:13" ht="30" customHeight="1">
      <c r="A238" s="120"/>
      <c r="B238" s="121"/>
      <c r="C238" s="127"/>
      <c r="D238" s="135" t="s">
        <v>131</v>
      </c>
      <c r="E238" s="135"/>
      <c r="F238" s="135"/>
      <c r="G238" s="181" t="s">
        <v>135</v>
      </c>
      <c r="H238" s="135" t="s">
        <v>87</v>
      </c>
      <c r="I238" s="129">
        <v>841.26</v>
      </c>
      <c r="J238" s="198"/>
      <c r="K238" s="202"/>
      <c r="L238" s="122"/>
      <c r="M238" s="120"/>
    </row>
    <row r="239" spans="1:13" ht="30" customHeight="1">
      <c r="A239" s="120"/>
      <c r="B239" s="121"/>
      <c r="C239" s="127"/>
      <c r="D239" s="135" t="s">
        <v>142</v>
      </c>
      <c r="E239" s="135"/>
      <c r="F239" s="135"/>
      <c r="G239" s="181" t="s">
        <v>143</v>
      </c>
      <c r="H239" s="135" t="s">
        <v>87</v>
      </c>
      <c r="I239" s="129">
        <v>841.26</v>
      </c>
      <c r="J239" s="198"/>
      <c r="K239" s="202"/>
      <c r="L239" s="122"/>
      <c r="M239" s="120"/>
    </row>
    <row r="240" spans="1:13" ht="30" customHeight="1" thickBot="1">
      <c r="A240" s="120"/>
      <c r="B240" s="121"/>
      <c r="C240" s="130" t="s">
        <v>11</v>
      </c>
      <c r="D240" s="141"/>
      <c r="E240" s="141"/>
      <c r="F240" s="141"/>
      <c r="G240" s="183"/>
      <c r="H240" s="142"/>
      <c r="I240" s="129"/>
      <c r="J240" s="200"/>
      <c r="K240" s="201"/>
      <c r="L240" s="122"/>
      <c r="M240" s="120"/>
    </row>
    <row r="241" spans="1:13" ht="30" customHeight="1" thickBot="1">
      <c r="A241" s="120"/>
      <c r="B241" s="121"/>
      <c r="C241" s="228"/>
      <c r="D241" s="229" t="s">
        <v>456</v>
      </c>
      <c r="E241" s="229"/>
      <c r="F241" s="229"/>
      <c r="G241" s="230" t="s">
        <v>457</v>
      </c>
      <c r="H241" s="231"/>
      <c r="I241" s="232"/>
      <c r="J241" s="233"/>
      <c r="K241" s="221"/>
      <c r="L241" s="122"/>
      <c r="M241" s="120"/>
    </row>
    <row r="242" spans="1:13" ht="30" customHeight="1" thickBot="1">
      <c r="A242" s="120"/>
      <c r="B242" s="121"/>
      <c r="C242" s="125"/>
      <c r="D242" s="223" t="s">
        <v>456</v>
      </c>
      <c r="E242" s="126"/>
      <c r="F242" s="126"/>
      <c r="G242" s="176" t="s">
        <v>457</v>
      </c>
      <c r="H242" s="126"/>
      <c r="I242" s="126"/>
      <c r="J242" s="196"/>
      <c r="K242" s="197"/>
      <c r="L242" s="122"/>
      <c r="M242" s="120"/>
    </row>
    <row r="243" spans="1:13" ht="30" customHeight="1">
      <c r="A243" s="120"/>
      <c r="B243" s="121"/>
      <c r="C243" s="127"/>
      <c r="D243" s="135" t="s">
        <v>458</v>
      </c>
      <c r="E243" s="135"/>
      <c r="F243" s="135"/>
      <c r="G243" s="181" t="s">
        <v>104</v>
      </c>
      <c r="H243" s="135" t="s">
        <v>87</v>
      </c>
      <c r="I243" s="129">
        <v>8788.32</v>
      </c>
      <c r="J243" s="198"/>
      <c r="K243" s="202"/>
      <c r="L243" s="122"/>
      <c r="M243" s="120"/>
    </row>
    <row r="244" spans="1:13" ht="30" customHeight="1">
      <c r="A244" s="120"/>
      <c r="B244" s="121"/>
      <c r="C244" s="127"/>
      <c r="D244" s="135" t="s">
        <v>459</v>
      </c>
      <c r="E244" s="135"/>
      <c r="F244" s="135"/>
      <c r="G244" s="181" t="s">
        <v>419</v>
      </c>
      <c r="H244" s="135" t="s">
        <v>99</v>
      </c>
      <c r="I244" s="129">
        <v>1050.92</v>
      </c>
      <c r="J244" s="198"/>
      <c r="K244" s="202"/>
      <c r="L244" s="122"/>
      <c r="M244" s="120"/>
    </row>
    <row r="245" spans="1:13" ht="30" customHeight="1">
      <c r="A245" s="120"/>
      <c r="B245" s="121"/>
      <c r="C245" s="127"/>
      <c r="D245" s="135" t="s">
        <v>460</v>
      </c>
      <c r="E245" s="135"/>
      <c r="F245" s="135"/>
      <c r="G245" s="181" t="s">
        <v>461</v>
      </c>
      <c r="H245" s="135" t="s">
        <v>99</v>
      </c>
      <c r="I245" s="129">
        <v>45.65</v>
      </c>
      <c r="J245" s="198"/>
      <c r="K245" s="202"/>
      <c r="L245" s="122"/>
      <c r="M245" s="120"/>
    </row>
    <row r="246" spans="1:13" ht="30" customHeight="1">
      <c r="A246" s="120"/>
      <c r="B246" s="121"/>
      <c r="C246" s="127"/>
      <c r="D246" s="135" t="s">
        <v>462</v>
      </c>
      <c r="E246" s="135"/>
      <c r="F246" s="135"/>
      <c r="G246" s="181" t="s">
        <v>463</v>
      </c>
      <c r="H246" s="135" t="s">
        <v>99</v>
      </c>
      <c r="I246" s="129">
        <v>45.65</v>
      </c>
      <c r="J246" s="198"/>
      <c r="K246" s="202"/>
      <c r="L246" s="122"/>
      <c r="M246" s="120"/>
    </row>
    <row r="247" spans="1:13" ht="30" customHeight="1">
      <c r="A247" s="120"/>
      <c r="B247" s="121"/>
      <c r="C247" s="127"/>
      <c r="D247" s="135" t="s">
        <v>464</v>
      </c>
      <c r="E247" s="135"/>
      <c r="F247" s="135"/>
      <c r="G247" s="181" t="s">
        <v>465</v>
      </c>
      <c r="H247" s="135" t="s">
        <v>90</v>
      </c>
      <c r="I247" s="129">
        <v>231</v>
      </c>
      <c r="J247" s="198"/>
      <c r="K247" s="202"/>
      <c r="L247" s="122"/>
      <c r="M247" s="120"/>
    </row>
    <row r="248" spans="1:13" ht="30" customHeight="1">
      <c r="A248" s="120"/>
      <c r="B248" s="121"/>
      <c r="C248" s="127"/>
      <c r="D248" s="135" t="s">
        <v>466</v>
      </c>
      <c r="E248" s="135"/>
      <c r="F248" s="135"/>
      <c r="G248" s="181" t="s">
        <v>467</v>
      </c>
      <c r="H248" s="135" t="s">
        <v>87</v>
      </c>
      <c r="I248" s="129">
        <v>60</v>
      </c>
      <c r="J248" s="198"/>
      <c r="K248" s="202"/>
      <c r="L248" s="122"/>
      <c r="M248" s="120"/>
    </row>
    <row r="249" spans="1:13" ht="30" customHeight="1">
      <c r="A249" s="120"/>
      <c r="B249" s="121"/>
      <c r="C249" s="127"/>
      <c r="D249" s="135" t="s">
        <v>468</v>
      </c>
      <c r="E249" s="135"/>
      <c r="F249" s="135"/>
      <c r="G249" s="181" t="s">
        <v>469</v>
      </c>
      <c r="H249" s="135" t="s">
        <v>93</v>
      </c>
      <c r="I249" s="129">
        <v>6</v>
      </c>
      <c r="J249" s="198"/>
      <c r="K249" s="202"/>
      <c r="L249" s="122"/>
      <c r="M249" s="120"/>
    </row>
    <row r="250" spans="1:13" ht="30" customHeight="1">
      <c r="A250" s="120"/>
      <c r="B250" s="121"/>
      <c r="C250" s="127"/>
      <c r="D250" s="135" t="s">
        <v>470</v>
      </c>
      <c r="E250" s="135"/>
      <c r="F250" s="135"/>
      <c r="G250" s="181" t="s">
        <v>471</v>
      </c>
      <c r="H250" s="135" t="s">
        <v>90</v>
      </c>
      <c r="I250" s="129">
        <v>26.75</v>
      </c>
      <c r="J250" s="198"/>
      <c r="K250" s="202"/>
      <c r="L250" s="122"/>
      <c r="M250" s="120"/>
    </row>
    <row r="251" spans="1:13" ht="30" customHeight="1">
      <c r="A251" s="120"/>
      <c r="B251" s="121"/>
      <c r="C251" s="127"/>
      <c r="D251" s="135" t="s">
        <v>472</v>
      </c>
      <c r="E251" s="135"/>
      <c r="F251" s="135"/>
      <c r="G251" s="181" t="s">
        <v>473</v>
      </c>
      <c r="H251" s="135" t="s">
        <v>87</v>
      </c>
      <c r="I251" s="129">
        <v>240.99</v>
      </c>
      <c r="J251" s="198"/>
      <c r="K251" s="202"/>
      <c r="L251" s="122"/>
      <c r="M251" s="120"/>
    </row>
    <row r="252" spans="1:13" ht="30" customHeight="1">
      <c r="A252" s="120"/>
      <c r="B252" s="121"/>
      <c r="C252" s="127"/>
      <c r="D252" s="135" t="s">
        <v>474</v>
      </c>
      <c r="E252" s="135"/>
      <c r="F252" s="135"/>
      <c r="G252" s="181" t="s">
        <v>475</v>
      </c>
      <c r="H252" s="135" t="s">
        <v>87</v>
      </c>
      <c r="I252" s="129">
        <v>1569.89</v>
      </c>
      <c r="J252" s="198"/>
      <c r="K252" s="202"/>
      <c r="L252" s="122"/>
      <c r="M252" s="120"/>
    </row>
    <row r="253" spans="1:13" ht="30" customHeight="1">
      <c r="A253" s="120"/>
      <c r="B253" s="121"/>
      <c r="C253" s="127"/>
      <c r="D253" s="135" t="s">
        <v>476</v>
      </c>
      <c r="E253" s="135"/>
      <c r="F253" s="135"/>
      <c r="G253" s="181" t="s">
        <v>477</v>
      </c>
      <c r="H253" s="135" t="s">
        <v>122</v>
      </c>
      <c r="I253" s="129">
        <v>3924.72</v>
      </c>
      <c r="J253" s="198"/>
      <c r="K253" s="202"/>
      <c r="L253" s="122"/>
      <c r="M253" s="120"/>
    </row>
    <row r="254" spans="1:13" ht="30" customHeight="1">
      <c r="A254" s="120"/>
      <c r="B254" s="121"/>
      <c r="C254" s="127"/>
      <c r="D254" s="135" t="s">
        <v>478</v>
      </c>
      <c r="E254" s="135"/>
      <c r="F254" s="135"/>
      <c r="G254" s="181" t="s">
        <v>479</v>
      </c>
      <c r="H254" s="135" t="s">
        <v>90</v>
      </c>
      <c r="I254" s="129">
        <v>79.86</v>
      </c>
      <c r="J254" s="198"/>
      <c r="K254" s="202"/>
      <c r="L254" s="122"/>
      <c r="M254" s="120"/>
    </row>
    <row r="255" spans="1:13" ht="30" customHeight="1">
      <c r="A255" s="120"/>
      <c r="B255" s="121"/>
      <c r="C255" s="127"/>
      <c r="D255" s="135" t="s">
        <v>480</v>
      </c>
      <c r="E255" s="135"/>
      <c r="F255" s="135"/>
      <c r="G255" s="181" t="s">
        <v>481</v>
      </c>
      <c r="H255" s="135" t="s">
        <v>122</v>
      </c>
      <c r="I255" s="129">
        <v>1201.9000000000001</v>
      </c>
      <c r="J255" s="198"/>
      <c r="K255" s="202"/>
      <c r="L255" s="122"/>
      <c r="M255" s="120"/>
    </row>
    <row r="256" spans="1:13" ht="30" customHeight="1">
      <c r="A256" s="120"/>
      <c r="B256" s="121"/>
      <c r="C256" s="127"/>
      <c r="D256" s="135" t="s">
        <v>482</v>
      </c>
      <c r="E256" s="135"/>
      <c r="F256" s="135"/>
      <c r="G256" s="181" t="s">
        <v>483</v>
      </c>
      <c r="H256" s="135" t="s">
        <v>90</v>
      </c>
      <c r="I256" s="129">
        <v>145.91</v>
      </c>
      <c r="J256" s="198"/>
      <c r="K256" s="202"/>
      <c r="L256" s="122"/>
      <c r="M256" s="120"/>
    </row>
    <row r="257" spans="1:13" ht="30" customHeight="1">
      <c r="A257" s="120"/>
      <c r="B257" s="121"/>
      <c r="C257" s="127"/>
      <c r="D257" s="135" t="s">
        <v>484</v>
      </c>
      <c r="E257" s="135"/>
      <c r="F257" s="135"/>
      <c r="G257" s="181" t="s">
        <v>485</v>
      </c>
      <c r="H257" s="135" t="s">
        <v>90</v>
      </c>
      <c r="I257" s="129">
        <v>241.14</v>
      </c>
      <c r="J257" s="198"/>
      <c r="K257" s="202"/>
      <c r="L257" s="122"/>
      <c r="M257" s="120"/>
    </row>
    <row r="258" spans="1:13" ht="30" customHeight="1" thickBot="1">
      <c r="A258" s="120"/>
      <c r="B258" s="121"/>
      <c r="C258" s="130" t="s">
        <v>11</v>
      </c>
      <c r="D258" s="141"/>
      <c r="E258" s="141"/>
      <c r="F258" s="141"/>
      <c r="G258" s="183"/>
      <c r="H258" s="142"/>
      <c r="I258" s="129"/>
      <c r="J258" s="200"/>
      <c r="K258" s="201"/>
      <c r="L258" s="122"/>
      <c r="M258" s="120"/>
    </row>
    <row r="259" spans="1:13" s="146" customFormat="1" ht="30" customHeight="1" thickBot="1">
      <c r="A259" s="143"/>
      <c r="B259" s="144"/>
      <c r="C259" s="254" t="s">
        <v>12</v>
      </c>
      <c r="D259" s="255"/>
      <c r="E259" s="255"/>
      <c r="F259" s="255"/>
      <c r="G259" s="255"/>
      <c r="H259" s="255"/>
      <c r="I259" s="255"/>
      <c r="J259" s="256"/>
      <c r="K259" s="197"/>
      <c r="L259" s="145"/>
      <c r="M259" s="143"/>
    </row>
    <row r="260" spans="1:13" s="146" customFormat="1" ht="15">
      <c r="A260" s="143"/>
      <c r="B260" s="144"/>
      <c r="C260" s="147"/>
      <c r="D260" s="224"/>
      <c r="E260" s="147"/>
      <c r="F260" s="147"/>
      <c r="G260" s="184"/>
      <c r="H260" s="147"/>
      <c r="I260" s="147"/>
      <c r="J260" s="209"/>
      <c r="K260" s="210"/>
      <c r="L260" s="145"/>
      <c r="M260" s="143"/>
    </row>
    <row r="261" spans="1:13" s="146" customFormat="1" ht="30" customHeight="1">
      <c r="A261" s="143"/>
      <c r="B261" s="144"/>
      <c r="C261" s="148"/>
      <c r="D261" s="150"/>
      <c r="E261" s="150"/>
      <c r="F261" s="150"/>
      <c r="G261" s="186" t="s">
        <v>13</v>
      </c>
      <c r="H261" s="151"/>
      <c r="I261" s="152"/>
      <c r="J261" s="212"/>
      <c r="K261" s="213"/>
      <c r="L261" s="145"/>
      <c r="M261" s="143"/>
    </row>
    <row r="262" spans="1:13" s="146" customFormat="1" ht="30" customHeight="1">
      <c r="A262" s="143"/>
      <c r="B262" s="144"/>
      <c r="C262" s="148"/>
      <c r="D262" s="149"/>
      <c r="E262" s="148"/>
      <c r="F262" s="148"/>
      <c r="G262" s="185" t="s">
        <v>498</v>
      </c>
      <c r="H262" s="151"/>
      <c r="I262" s="152"/>
      <c r="J262" s="237"/>
      <c r="K262" s="211"/>
      <c r="L262" s="145"/>
      <c r="M262" s="143"/>
    </row>
    <row r="263" spans="1:13" s="146" customFormat="1" ht="30" customHeight="1">
      <c r="A263" s="143"/>
      <c r="B263" s="144"/>
      <c r="C263" s="148"/>
      <c r="D263" s="149"/>
      <c r="E263" s="148"/>
      <c r="F263" s="148"/>
      <c r="G263" s="185" t="s">
        <v>499</v>
      </c>
      <c r="H263" s="151"/>
      <c r="I263" s="152"/>
      <c r="J263" s="237"/>
      <c r="K263" s="211"/>
      <c r="L263" s="145"/>
      <c r="M263" s="143"/>
    </row>
    <row r="264" spans="1:13" s="146" customFormat="1" ht="30" customHeight="1" thickBot="1">
      <c r="A264" s="143"/>
      <c r="B264" s="144"/>
      <c r="C264" s="148"/>
      <c r="D264" s="149"/>
      <c r="E264" s="148"/>
      <c r="F264" s="153"/>
      <c r="G264" s="185" t="s">
        <v>500</v>
      </c>
      <c r="H264" s="151"/>
      <c r="I264" s="152"/>
      <c r="J264" s="237"/>
      <c r="K264" s="211"/>
      <c r="L264" s="145"/>
      <c r="M264" s="143"/>
    </row>
    <row r="265" spans="1:13" s="146" customFormat="1" ht="30" customHeight="1" thickBot="1">
      <c r="A265" s="143"/>
      <c r="B265" s="144"/>
      <c r="C265" s="148"/>
      <c r="D265" s="149"/>
      <c r="E265" s="148"/>
      <c r="F265" s="148"/>
      <c r="G265" s="187" t="s">
        <v>14</v>
      </c>
      <c r="H265" s="154"/>
      <c r="I265" s="155"/>
      <c r="J265" s="214"/>
      <c r="K265" s="197"/>
      <c r="L265" s="145"/>
      <c r="M265" s="143"/>
    </row>
    <row r="266" spans="1:13" s="146" customFormat="1" ht="15.5" thickBot="1">
      <c r="A266" s="143"/>
      <c r="B266" s="144"/>
      <c r="C266" s="148"/>
      <c r="D266" s="149"/>
      <c r="E266" s="149"/>
      <c r="F266" s="149"/>
      <c r="G266" s="188"/>
      <c r="H266" s="148"/>
      <c r="I266" s="156"/>
      <c r="J266" s="215"/>
      <c r="K266" s="216"/>
      <c r="L266" s="145"/>
      <c r="M266" s="143"/>
    </row>
    <row r="267" spans="1:13" s="146" customFormat="1" ht="15">
      <c r="A267" s="143"/>
      <c r="B267" s="144"/>
      <c r="C267" s="157"/>
      <c r="D267" s="258"/>
      <c r="E267" s="258"/>
      <c r="F267" s="258"/>
      <c r="G267" s="258"/>
      <c r="H267" s="258"/>
      <c r="I267" s="258"/>
      <c r="J267" s="258"/>
      <c r="K267" s="259"/>
      <c r="L267" s="158"/>
      <c r="M267" s="143"/>
    </row>
    <row r="268" spans="1:13" s="146" customFormat="1" ht="46.5" customHeight="1">
      <c r="A268" s="143"/>
      <c r="B268" s="144"/>
      <c r="C268" s="246" t="s">
        <v>15</v>
      </c>
      <c r="D268" s="247"/>
      <c r="E268" s="247"/>
      <c r="F268" s="247"/>
      <c r="G268" s="247"/>
      <c r="H268" s="257" t="s">
        <v>16</v>
      </c>
      <c r="I268" s="257"/>
      <c r="J268" s="257"/>
      <c r="K268" s="217" t="s">
        <v>17</v>
      </c>
      <c r="L268" s="159"/>
      <c r="M268" s="143"/>
    </row>
    <row r="269" spans="1:13" s="146" customFormat="1" ht="56.25" customHeight="1">
      <c r="A269" s="143"/>
      <c r="B269" s="144"/>
      <c r="C269" s="246" t="s">
        <v>18</v>
      </c>
      <c r="D269" s="247"/>
      <c r="E269" s="247"/>
      <c r="F269" s="247"/>
      <c r="G269" s="247"/>
      <c r="H269" s="251" t="s">
        <v>19</v>
      </c>
      <c r="I269" s="251"/>
      <c r="J269" s="218" t="s">
        <v>20</v>
      </c>
      <c r="K269" s="238"/>
      <c r="L269" s="159"/>
      <c r="M269" s="143"/>
    </row>
    <row r="270" spans="1:13" s="146" customFormat="1" ht="30" customHeight="1">
      <c r="A270" s="143"/>
      <c r="B270" s="144"/>
      <c r="C270" s="246" t="s">
        <v>21</v>
      </c>
      <c r="D270" s="247"/>
      <c r="E270" s="247"/>
      <c r="F270" s="247"/>
      <c r="G270" s="247"/>
      <c r="H270" s="248" t="s">
        <v>501</v>
      </c>
      <c r="I270" s="249"/>
      <c r="J270" s="218" t="s">
        <v>22</v>
      </c>
      <c r="K270" s="238"/>
      <c r="L270" s="159"/>
      <c r="M270" s="143"/>
    </row>
    <row r="271" spans="1:13" s="161" customFormat="1" ht="26.25" customHeight="1">
      <c r="A271" s="143"/>
      <c r="B271" s="144"/>
      <c r="C271" s="160"/>
      <c r="D271" s="225"/>
      <c r="E271" s="162"/>
      <c r="F271" s="162"/>
      <c r="G271" s="189"/>
      <c r="H271" s="250" t="s">
        <v>70</v>
      </c>
      <c r="I271" s="251"/>
      <c r="J271" s="218" t="s">
        <v>23</v>
      </c>
      <c r="K271" s="238"/>
      <c r="L271" s="145"/>
      <c r="M271" s="143"/>
    </row>
    <row r="272" spans="1:13" ht="26.25" customHeight="1">
      <c r="A272" s="120"/>
      <c r="B272" s="121"/>
      <c r="C272" s="163"/>
      <c r="D272" s="226"/>
      <c r="E272" s="164"/>
      <c r="F272" s="164"/>
      <c r="G272" s="190"/>
      <c r="H272" s="251" t="s">
        <v>24</v>
      </c>
      <c r="I272" s="251"/>
      <c r="J272" s="218" t="s">
        <v>25</v>
      </c>
      <c r="K272" s="238"/>
      <c r="L272" s="122"/>
      <c r="M272" s="120"/>
    </row>
    <row r="273" spans="1:13" ht="15.5" thickBot="1">
      <c r="A273" s="120"/>
      <c r="B273" s="121"/>
      <c r="C273" s="165"/>
      <c r="D273" s="227"/>
      <c r="E273" s="166"/>
      <c r="F273" s="166"/>
      <c r="G273" s="191"/>
      <c r="H273" s="244"/>
      <c r="I273" s="244"/>
      <c r="J273" s="244"/>
      <c r="K273" s="245"/>
      <c r="L273" s="122"/>
      <c r="M273" s="120"/>
    </row>
    <row r="274" spans="1:13" ht="15.5" thickBot="1">
      <c r="A274" s="120"/>
      <c r="B274" s="167"/>
      <c r="C274" s="168"/>
      <c r="D274" s="169"/>
      <c r="E274" s="169"/>
      <c r="F274" s="168"/>
      <c r="G274" s="192"/>
      <c r="H274" s="168"/>
      <c r="I274" s="168"/>
      <c r="J274" s="219"/>
      <c r="K274" s="219"/>
      <c r="L274" s="170"/>
      <c r="M274" s="120"/>
    </row>
    <row r="275" spans="1:13" ht="15.5" thickTop="1">
      <c r="A275" s="120"/>
      <c r="B275" s="120"/>
      <c r="C275" s="120"/>
      <c r="D275" s="171"/>
      <c r="E275" s="171"/>
      <c r="F275" s="120"/>
      <c r="G275" s="193"/>
      <c r="H275" s="120"/>
      <c r="I275" s="120"/>
      <c r="J275" s="220"/>
      <c r="K275" s="220"/>
      <c r="L275" s="120"/>
      <c r="M275" s="120"/>
    </row>
  </sheetData>
  <mergeCells count="21">
    <mergeCell ref="C1:F1"/>
    <mergeCell ref="C5:C6"/>
    <mergeCell ref="D5:D6"/>
    <mergeCell ref="E5:F5"/>
    <mergeCell ref="G5:G6"/>
    <mergeCell ref="H273:K273"/>
    <mergeCell ref="D3:K3"/>
    <mergeCell ref="C269:G269"/>
    <mergeCell ref="H269:I269"/>
    <mergeCell ref="C270:G270"/>
    <mergeCell ref="H270:I270"/>
    <mergeCell ref="H271:I271"/>
    <mergeCell ref="H272:I272"/>
    <mergeCell ref="I5:I6"/>
    <mergeCell ref="J5:J6"/>
    <mergeCell ref="K5:K6"/>
    <mergeCell ref="C259:J259"/>
    <mergeCell ref="D267:K267"/>
    <mergeCell ref="C268:G268"/>
    <mergeCell ref="H268:J268"/>
    <mergeCell ref="H5:H6"/>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72" zoomScale="80" zoomScaleNormal="80" zoomScaleSheetLayoutView="80" workbookViewId="0">
      <selection activeCell="C6" sqref="C6:O6"/>
    </sheetView>
  </sheetViews>
  <sheetFormatPr baseColWidth="10" defaultColWidth="11.453125" defaultRowHeight="13"/>
  <cols>
    <col min="1" max="2" width="3.453125" style="1" customWidth="1"/>
    <col min="3" max="3" width="12.453125" style="1" customWidth="1"/>
    <col min="4" max="4" width="18" style="1" customWidth="1"/>
    <col min="5" max="11" width="11.453125" style="1"/>
    <col min="12" max="12" width="17.453125" style="1" customWidth="1"/>
    <col min="13" max="14" width="11.453125" style="1"/>
    <col min="15" max="15" width="20" style="1" customWidth="1"/>
    <col min="16" max="17" width="3.453125" style="1" customWidth="1"/>
    <col min="18" max="16384" width="11.453125" style="1"/>
  </cols>
  <sheetData>
    <row r="1" spans="2:16" ht="13.5" thickBot="1"/>
    <row r="2" spans="2:16" ht="13.5" thickTop="1">
      <c r="B2" s="2"/>
      <c r="C2" s="3"/>
      <c r="D2" s="3"/>
      <c r="E2" s="3"/>
      <c r="F2" s="3"/>
      <c r="G2" s="3"/>
      <c r="H2" s="3"/>
      <c r="I2" s="3"/>
      <c r="J2" s="3"/>
      <c r="K2" s="3"/>
      <c r="L2" s="3"/>
      <c r="M2" s="3"/>
      <c r="N2" s="3"/>
      <c r="O2" s="3"/>
      <c r="P2" s="118"/>
    </row>
    <row r="3" spans="2:16" ht="36.75" customHeight="1">
      <c r="B3" s="4"/>
      <c r="C3" s="270" t="s">
        <v>26</v>
      </c>
      <c r="D3" s="271"/>
      <c r="E3" s="271"/>
      <c r="F3" s="271"/>
      <c r="P3" s="5"/>
    </row>
    <row r="4" spans="2:16">
      <c r="B4" s="4"/>
      <c r="C4" s="110"/>
      <c r="D4" s="119"/>
      <c r="E4" s="110"/>
      <c r="F4" s="111"/>
      <c r="P4" s="5"/>
    </row>
    <row r="5" spans="2:16">
      <c r="B5" s="4"/>
      <c r="C5" s="106"/>
      <c r="D5" s="107"/>
      <c r="E5" s="106"/>
      <c r="F5" s="107"/>
      <c r="P5" s="5"/>
    </row>
    <row r="6" spans="2:16" ht="48" customHeight="1">
      <c r="B6" s="4"/>
      <c r="C6" s="272" t="s">
        <v>27</v>
      </c>
      <c r="D6" s="272"/>
      <c r="E6" s="272"/>
      <c r="F6" s="272"/>
      <c r="G6" s="272"/>
      <c r="H6" s="272"/>
      <c r="I6" s="272"/>
      <c r="J6" s="272"/>
      <c r="K6" s="272"/>
      <c r="L6" s="272"/>
      <c r="M6" s="272"/>
      <c r="N6" s="272"/>
      <c r="O6" s="272"/>
      <c r="P6" s="6"/>
    </row>
    <row r="7" spans="2:16" ht="14.5" thickBot="1">
      <c r="B7" s="4"/>
      <c r="C7" s="31"/>
      <c r="D7" s="31"/>
      <c r="E7" s="31"/>
      <c r="F7" s="31"/>
      <c r="G7" s="31"/>
      <c r="H7" s="31"/>
      <c r="I7" s="31"/>
      <c r="J7" s="31"/>
      <c r="K7" s="31"/>
      <c r="L7" s="31"/>
      <c r="M7" s="31"/>
      <c r="N7" s="31"/>
      <c r="O7" s="31"/>
      <c r="P7" s="5"/>
    </row>
    <row r="8" spans="2:16" ht="14">
      <c r="B8" s="4"/>
      <c r="C8" s="318"/>
      <c r="D8" s="320"/>
      <c r="E8" s="321"/>
      <c r="F8" s="321"/>
      <c r="G8" s="321"/>
      <c r="H8" s="321"/>
      <c r="I8" s="321"/>
      <c r="J8" s="321"/>
      <c r="K8" s="322"/>
      <c r="L8" s="329"/>
      <c r="M8" s="330"/>
      <c r="N8" s="330"/>
      <c r="O8" s="331"/>
      <c r="P8" s="7"/>
    </row>
    <row r="9" spans="2:16" ht="14">
      <c r="B9" s="4"/>
      <c r="C9" s="319"/>
      <c r="D9" s="275" t="s">
        <v>28</v>
      </c>
      <c r="E9" s="276"/>
      <c r="F9" s="276"/>
      <c r="G9" s="276"/>
      <c r="H9" s="276"/>
      <c r="I9" s="276"/>
      <c r="J9" s="276"/>
      <c r="K9" s="277"/>
      <c r="L9" s="332"/>
      <c r="M9" s="333"/>
      <c r="N9" s="333"/>
      <c r="O9" s="334"/>
      <c r="P9" s="7"/>
    </row>
    <row r="10" spans="2:16" ht="14">
      <c r="B10" s="4"/>
      <c r="C10" s="319"/>
      <c r="D10" s="275"/>
      <c r="E10" s="276"/>
      <c r="F10" s="276"/>
      <c r="G10" s="276"/>
      <c r="H10" s="276"/>
      <c r="I10" s="276"/>
      <c r="J10" s="276"/>
      <c r="K10" s="277"/>
      <c r="L10" s="273" t="s">
        <v>29</v>
      </c>
      <c r="M10" s="335"/>
      <c r="N10" s="336"/>
      <c r="O10" s="337"/>
      <c r="P10" s="7"/>
    </row>
    <row r="11" spans="2:16" ht="14">
      <c r="B11" s="4"/>
      <c r="C11" s="319"/>
      <c r="D11" s="275" t="s">
        <v>30</v>
      </c>
      <c r="E11" s="276"/>
      <c r="F11" s="276"/>
      <c r="G11" s="276"/>
      <c r="H11" s="276"/>
      <c r="I11" s="276"/>
      <c r="J11" s="276"/>
      <c r="K11" s="277"/>
      <c r="L11" s="323"/>
      <c r="M11" s="338"/>
      <c r="N11" s="339"/>
      <c r="O11" s="340"/>
      <c r="P11" s="8"/>
    </row>
    <row r="12" spans="2:16" ht="12.75" customHeight="1">
      <c r="B12" s="4"/>
      <c r="C12" s="319"/>
      <c r="D12" s="278"/>
      <c r="E12" s="279"/>
      <c r="F12" s="279"/>
      <c r="G12" s="279"/>
      <c r="H12" s="279"/>
      <c r="I12" s="279"/>
      <c r="J12" s="279"/>
      <c r="K12" s="280"/>
      <c r="L12" s="273" t="s">
        <v>31</v>
      </c>
      <c r="M12" s="273">
        <v>1</v>
      </c>
      <c r="N12" s="273" t="s">
        <v>32</v>
      </c>
      <c r="O12" s="327">
        <v>1</v>
      </c>
      <c r="P12" s="7"/>
    </row>
    <row r="13" spans="2:16">
      <c r="B13" s="4"/>
      <c r="C13" s="319"/>
      <c r="D13" s="278"/>
      <c r="E13" s="279"/>
      <c r="F13" s="279"/>
      <c r="G13" s="279"/>
      <c r="H13" s="279"/>
      <c r="I13" s="279"/>
      <c r="J13" s="279"/>
      <c r="K13" s="280"/>
      <c r="L13" s="274"/>
      <c r="M13" s="274"/>
      <c r="N13" s="274"/>
      <c r="O13" s="328"/>
      <c r="P13" s="7"/>
    </row>
    <row r="14" spans="2:16" ht="14">
      <c r="B14" s="4"/>
      <c r="C14" s="319"/>
      <c r="D14" s="275" t="s">
        <v>33</v>
      </c>
      <c r="E14" s="276"/>
      <c r="F14" s="276"/>
      <c r="G14" s="276"/>
      <c r="H14" s="276"/>
      <c r="I14" s="276"/>
      <c r="J14" s="276"/>
      <c r="K14" s="277"/>
      <c r="L14" s="274"/>
      <c r="M14" s="274"/>
      <c r="N14" s="274"/>
      <c r="O14" s="328"/>
      <c r="P14" s="7"/>
    </row>
    <row r="15" spans="2:16" ht="14.5" thickBot="1">
      <c r="B15" s="4"/>
      <c r="C15" s="32"/>
      <c r="D15" s="33"/>
      <c r="E15" s="33"/>
      <c r="F15" s="33"/>
      <c r="G15" s="33"/>
      <c r="H15" s="33"/>
      <c r="I15" s="33"/>
      <c r="J15" s="33"/>
      <c r="K15" s="33"/>
      <c r="L15" s="33"/>
      <c r="M15" s="34"/>
      <c r="N15" s="34"/>
      <c r="O15" s="35"/>
      <c r="P15" s="9"/>
    </row>
    <row r="16" spans="2:16" ht="14">
      <c r="B16" s="4"/>
      <c r="C16" s="36"/>
      <c r="D16" s="114"/>
      <c r="E16" s="114"/>
      <c r="F16" s="114"/>
      <c r="G16" s="114"/>
      <c r="H16" s="114"/>
      <c r="I16" s="114"/>
      <c r="J16" s="114"/>
      <c r="K16" s="114"/>
      <c r="L16" s="37" t="s">
        <v>34</v>
      </c>
      <c r="M16" s="38" t="s">
        <v>35</v>
      </c>
      <c r="N16" s="38" t="s">
        <v>36</v>
      </c>
      <c r="O16" s="39" t="s">
        <v>37</v>
      </c>
      <c r="P16" s="8"/>
    </row>
    <row r="17" spans="2:16" ht="14">
      <c r="B17" s="4"/>
      <c r="C17" s="40"/>
      <c r="D17" s="112"/>
      <c r="E17" s="112"/>
      <c r="F17" s="112"/>
      <c r="G17" s="112"/>
      <c r="H17" s="112"/>
      <c r="I17" s="112"/>
      <c r="J17" s="112"/>
      <c r="K17" s="112"/>
      <c r="L17" s="41"/>
      <c r="M17" s="42"/>
      <c r="N17" s="42"/>
      <c r="O17" s="43"/>
      <c r="P17" s="10"/>
    </row>
    <row r="18" spans="2:16" ht="18" customHeight="1">
      <c r="B18" s="4"/>
      <c r="C18" s="361" t="s">
        <v>38</v>
      </c>
      <c r="D18" s="362"/>
      <c r="E18" s="362"/>
      <c r="F18" s="362"/>
      <c r="G18" s="112"/>
      <c r="H18" s="112"/>
      <c r="I18" s="112" t="s">
        <v>39</v>
      </c>
      <c r="J18" s="31"/>
      <c r="K18" s="112"/>
      <c r="L18" s="41"/>
      <c r="M18" s="31"/>
      <c r="N18" s="31"/>
      <c r="O18" s="44"/>
      <c r="P18" s="10"/>
    </row>
    <row r="19" spans="2:16" ht="14">
      <c r="B19" s="4"/>
      <c r="C19" s="45"/>
      <c r="D19" s="46"/>
      <c r="E19" s="46"/>
      <c r="F19" s="46"/>
      <c r="G19" s="46"/>
      <c r="H19" s="46"/>
      <c r="I19" s="46"/>
      <c r="J19" s="46"/>
      <c r="K19" s="46"/>
      <c r="L19" s="46"/>
      <c r="M19" s="46"/>
      <c r="N19" s="46"/>
      <c r="O19" s="47"/>
      <c r="P19" s="11"/>
    </row>
    <row r="20" spans="2:16" ht="14.5" thickBot="1">
      <c r="B20" s="4"/>
      <c r="C20" s="48"/>
      <c r="D20" s="49"/>
      <c r="E20" s="49"/>
      <c r="F20" s="49"/>
      <c r="G20" s="49"/>
      <c r="H20" s="49"/>
      <c r="I20" s="49"/>
      <c r="J20" s="49"/>
      <c r="K20" s="49"/>
      <c r="L20" s="49"/>
      <c r="M20" s="49"/>
      <c r="N20" s="49"/>
      <c r="O20" s="50"/>
      <c r="P20" s="5"/>
    </row>
    <row r="21" spans="2:16" ht="14.5" thickBot="1">
      <c r="B21" s="4"/>
      <c r="C21" s="51"/>
      <c r="D21" s="52"/>
      <c r="E21" s="52"/>
      <c r="F21" s="52"/>
      <c r="G21" s="52"/>
      <c r="H21" s="52"/>
      <c r="I21" s="31"/>
      <c r="J21" s="31"/>
      <c r="K21" s="52"/>
      <c r="L21" s="52"/>
      <c r="M21" s="52"/>
      <c r="N21" s="52"/>
      <c r="O21" s="53"/>
      <c r="P21" s="5"/>
    </row>
    <row r="22" spans="2:16" ht="14">
      <c r="B22" s="4"/>
      <c r="C22" s="288" t="s">
        <v>40</v>
      </c>
      <c r="D22" s="289"/>
      <c r="E22" s="289"/>
      <c r="F22" s="289"/>
      <c r="G22" s="289"/>
      <c r="H22" s="289"/>
      <c r="I22" s="289"/>
      <c r="J22" s="289"/>
      <c r="K22" s="289"/>
      <c r="L22" s="289"/>
      <c r="M22" s="289"/>
      <c r="N22" s="289"/>
      <c r="O22" s="290"/>
      <c r="P22" s="12"/>
    </row>
    <row r="23" spans="2:16" ht="14.5" thickBot="1">
      <c r="B23" s="4"/>
      <c r="C23" s="54"/>
      <c r="D23" s="31"/>
      <c r="E23" s="31"/>
      <c r="F23" s="31"/>
      <c r="G23" s="31"/>
      <c r="H23" s="31"/>
      <c r="I23" s="31"/>
      <c r="J23" s="31"/>
      <c r="K23" s="31"/>
      <c r="L23" s="31"/>
      <c r="M23" s="31"/>
      <c r="N23" s="31"/>
      <c r="O23" s="55"/>
      <c r="P23" s="5"/>
    </row>
    <row r="24" spans="2:16" ht="14">
      <c r="B24" s="4"/>
      <c r="C24" s="56" t="s">
        <v>41</v>
      </c>
      <c r="D24" s="324" t="s">
        <v>4</v>
      </c>
      <c r="E24" s="325"/>
      <c r="F24" s="325"/>
      <c r="G24" s="325"/>
      <c r="H24" s="325"/>
      <c r="I24" s="325"/>
      <c r="J24" s="325"/>
      <c r="K24" s="325"/>
      <c r="L24" s="326"/>
      <c r="M24" s="286" t="s">
        <v>42</v>
      </c>
      <c r="N24" s="287"/>
      <c r="O24" s="56" t="s">
        <v>6</v>
      </c>
      <c r="P24" s="13"/>
    </row>
    <row r="25" spans="2:16" ht="14.5" thickBot="1">
      <c r="B25" s="4"/>
      <c r="C25" s="57"/>
      <c r="D25" s="304"/>
      <c r="E25" s="344"/>
      <c r="F25" s="344"/>
      <c r="G25" s="344"/>
      <c r="H25" s="344"/>
      <c r="I25" s="344"/>
      <c r="J25" s="344"/>
      <c r="K25" s="344"/>
      <c r="L25" s="305"/>
      <c r="M25" s="304"/>
      <c r="N25" s="305"/>
      <c r="O25" s="58"/>
      <c r="P25" s="14"/>
    </row>
    <row r="26" spans="2:16">
      <c r="B26" s="4"/>
      <c r="C26" s="309" t="s">
        <v>43</v>
      </c>
      <c r="D26" s="310"/>
      <c r="E26" s="310"/>
      <c r="F26" s="310"/>
      <c r="G26" s="310"/>
      <c r="H26" s="310"/>
      <c r="I26" s="310"/>
      <c r="J26" s="310"/>
      <c r="K26" s="310"/>
      <c r="L26" s="310"/>
      <c r="M26" s="310"/>
      <c r="N26" s="310"/>
      <c r="O26" s="311"/>
      <c r="P26" s="15"/>
    </row>
    <row r="27" spans="2:16">
      <c r="B27" s="4"/>
      <c r="C27" s="312"/>
      <c r="D27" s="313"/>
      <c r="E27" s="313"/>
      <c r="F27" s="313"/>
      <c r="G27" s="313"/>
      <c r="H27" s="313"/>
      <c r="I27" s="313"/>
      <c r="J27" s="313"/>
      <c r="K27" s="313"/>
      <c r="L27" s="313"/>
      <c r="M27" s="313"/>
      <c r="N27" s="313"/>
      <c r="O27" s="314"/>
      <c r="P27" s="15"/>
    </row>
    <row r="28" spans="2:16" ht="13.5" thickBot="1">
      <c r="B28" s="4"/>
      <c r="C28" s="315"/>
      <c r="D28" s="316"/>
      <c r="E28" s="316"/>
      <c r="F28" s="316"/>
      <c r="G28" s="316"/>
      <c r="H28" s="316"/>
      <c r="I28" s="316"/>
      <c r="J28" s="316"/>
      <c r="K28" s="316"/>
      <c r="L28" s="316"/>
      <c r="M28" s="316"/>
      <c r="N28" s="316"/>
      <c r="O28" s="317"/>
      <c r="P28" s="15"/>
    </row>
    <row r="29" spans="2:16" ht="14">
      <c r="B29" s="4"/>
      <c r="C29" s="306" t="s">
        <v>4</v>
      </c>
      <c r="D29" s="307"/>
      <c r="E29" s="307"/>
      <c r="F29" s="307"/>
      <c r="G29" s="308"/>
      <c r="H29" s="284" t="s">
        <v>44</v>
      </c>
      <c r="I29" s="307"/>
      <c r="J29" s="342" t="s">
        <v>45</v>
      </c>
      <c r="K29" s="343"/>
      <c r="L29" s="59" t="s">
        <v>46</v>
      </c>
      <c r="M29" s="284" t="s">
        <v>47</v>
      </c>
      <c r="N29" s="285"/>
      <c r="O29" s="60" t="s">
        <v>48</v>
      </c>
      <c r="P29" s="16"/>
    </row>
    <row r="30" spans="2:16" ht="14">
      <c r="B30" s="4"/>
      <c r="C30" s="291"/>
      <c r="D30" s="292"/>
      <c r="E30" s="292"/>
      <c r="F30" s="292"/>
      <c r="G30" s="293"/>
      <c r="H30" s="294"/>
      <c r="I30" s="293"/>
      <c r="J30" s="294"/>
      <c r="K30" s="293"/>
      <c r="L30" s="61"/>
      <c r="M30" s="295"/>
      <c r="N30" s="296"/>
      <c r="O30" s="62"/>
      <c r="P30" s="17"/>
    </row>
    <row r="31" spans="2:16" ht="14">
      <c r="B31" s="4"/>
      <c r="C31" s="63"/>
      <c r="D31" s="64"/>
      <c r="E31" s="64"/>
      <c r="F31" s="64"/>
      <c r="G31" s="65"/>
      <c r="H31" s="66"/>
      <c r="I31" s="65"/>
      <c r="J31" s="66"/>
      <c r="K31" s="65"/>
      <c r="L31" s="61"/>
      <c r="M31" s="295"/>
      <c r="N31" s="296"/>
      <c r="O31" s="62"/>
      <c r="P31" s="17"/>
    </row>
    <row r="32" spans="2:16" ht="14.5" thickBot="1">
      <c r="B32" s="4"/>
      <c r="C32" s="297"/>
      <c r="D32" s="298"/>
      <c r="E32" s="298"/>
      <c r="F32" s="298"/>
      <c r="G32" s="299"/>
      <c r="H32" s="345"/>
      <c r="I32" s="299"/>
      <c r="J32" s="345"/>
      <c r="K32" s="299"/>
      <c r="L32" s="67"/>
      <c r="M32" s="346"/>
      <c r="N32" s="347"/>
      <c r="O32" s="62"/>
      <c r="P32" s="17"/>
    </row>
    <row r="33" spans="2:16" ht="14.5" thickBot="1">
      <c r="B33" s="4"/>
      <c r="C33" s="281" t="s">
        <v>49</v>
      </c>
      <c r="D33" s="282"/>
      <c r="E33" s="282"/>
      <c r="F33" s="282"/>
      <c r="G33" s="282"/>
      <c r="H33" s="282"/>
      <c r="I33" s="282"/>
      <c r="J33" s="282"/>
      <c r="K33" s="282"/>
      <c r="L33" s="282"/>
      <c r="M33" s="282"/>
      <c r="N33" s="283"/>
      <c r="O33" s="68"/>
      <c r="P33" s="18"/>
    </row>
    <row r="34" spans="2:16" ht="13.5" customHeight="1">
      <c r="B34" s="4"/>
      <c r="C34" s="309" t="s">
        <v>50</v>
      </c>
      <c r="D34" s="310"/>
      <c r="E34" s="310"/>
      <c r="F34" s="310"/>
      <c r="G34" s="310"/>
      <c r="H34" s="310"/>
      <c r="I34" s="310"/>
      <c r="J34" s="310"/>
      <c r="K34" s="310"/>
      <c r="L34" s="310"/>
      <c r="M34" s="310"/>
      <c r="N34" s="310"/>
      <c r="O34" s="311"/>
      <c r="P34" s="15"/>
    </row>
    <row r="35" spans="2:16">
      <c r="B35" s="4"/>
      <c r="C35" s="312"/>
      <c r="D35" s="313"/>
      <c r="E35" s="313"/>
      <c r="F35" s="313"/>
      <c r="G35" s="313"/>
      <c r="H35" s="313"/>
      <c r="I35" s="313"/>
      <c r="J35" s="313"/>
      <c r="K35" s="313"/>
      <c r="L35" s="313"/>
      <c r="M35" s="313"/>
      <c r="N35" s="313"/>
      <c r="O35" s="314"/>
      <c r="P35" s="15"/>
    </row>
    <row r="36" spans="2:16" ht="13.5" thickBot="1">
      <c r="B36" s="4"/>
      <c r="C36" s="315"/>
      <c r="D36" s="316"/>
      <c r="E36" s="316"/>
      <c r="F36" s="316"/>
      <c r="G36" s="316"/>
      <c r="H36" s="316"/>
      <c r="I36" s="316"/>
      <c r="J36" s="316"/>
      <c r="K36" s="316"/>
      <c r="L36" s="316"/>
      <c r="M36" s="316"/>
      <c r="N36" s="316"/>
      <c r="O36" s="317"/>
      <c r="P36" s="15"/>
    </row>
    <row r="37" spans="2:16" ht="14">
      <c r="B37" s="4"/>
      <c r="C37" s="306" t="s">
        <v>4</v>
      </c>
      <c r="D37" s="341"/>
      <c r="E37" s="341"/>
      <c r="F37" s="341"/>
      <c r="G37" s="341"/>
      <c r="H37" s="341"/>
      <c r="I37" s="341"/>
      <c r="J37" s="285"/>
      <c r="K37" s="113" t="s">
        <v>42</v>
      </c>
      <c r="L37" s="59" t="s">
        <v>6</v>
      </c>
      <c r="M37" s="284" t="s">
        <v>51</v>
      </c>
      <c r="N37" s="285"/>
      <c r="O37" s="60" t="s">
        <v>48</v>
      </c>
      <c r="P37" s="16"/>
    </row>
    <row r="38" spans="2:16" ht="14">
      <c r="B38" s="4"/>
      <c r="C38" s="291"/>
      <c r="D38" s="292"/>
      <c r="E38" s="292"/>
      <c r="F38" s="292"/>
      <c r="G38" s="292"/>
      <c r="H38" s="292"/>
      <c r="I38" s="292"/>
      <c r="J38" s="293"/>
      <c r="K38" s="117"/>
      <c r="L38" s="69"/>
      <c r="M38" s="302"/>
      <c r="N38" s="303"/>
      <c r="O38" s="62"/>
      <c r="P38" s="17"/>
    </row>
    <row r="39" spans="2:16" ht="14.5" thickBot="1">
      <c r="B39" s="4"/>
      <c r="C39" s="297"/>
      <c r="D39" s="298"/>
      <c r="E39" s="298"/>
      <c r="F39" s="298"/>
      <c r="G39" s="298"/>
      <c r="H39" s="298"/>
      <c r="I39" s="298"/>
      <c r="J39" s="299"/>
      <c r="K39" s="64"/>
      <c r="L39" s="70"/>
      <c r="M39" s="300"/>
      <c r="N39" s="301"/>
      <c r="O39" s="71"/>
      <c r="P39" s="17"/>
    </row>
    <row r="40" spans="2:16" ht="14.5" thickBot="1">
      <c r="B40" s="4"/>
      <c r="C40" s="281" t="s">
        <v>49</v>
      </c>
      <c r="D40" s="282"/>
      <c r="E40" s="282"/>
      <c r="F40" s="282"/>
      <c r="G40" s="282"/>
      <c r="H40" s="282"/>
      <c r="I40" s="282"/>
      <c r="J40" s="282"/>
      <c r="K40" s="282"/>
      <c r="L40" s="282"/>
      <c r="M40" s="282"/>
      <c r="N40" s="283"/>
      <c r="O40" s="72">
        <v>0</v>
      </c>
      <c r="P40" s="17"/>
    </row>
    <row r="41" spans="2:16">
      <c r="B41" s="4"/>
      <c r="C41" s="309" t="s">
        <v>52</v>
      </c>
      <c r="D41" s="310"/>
      <c r="E41" s="310"/>
      <c r="F41" s="310"/>
      <c r="G41" s="310"/>
      <c r="H41" s="310"/>
      <c r="I41" s="310"/>
      <c r="J41" s="310"/>
      <c r="K41" s="310"/>
      <c r="L41" s="310"/>
      <c r="M41" s="310"/>
      <c r="N41" s="310"/>
      <c r="O41" s="311"/>
      <c r="P41" s="15"/>
    </row>
    <row r="42" spans="2:16">
      <c r="B42" s="4"/>
      <c r="C42" s="312"/>
      <c r="D42" s="313"/>
      <c r="E42" s="313"/>
      <c r="F42" s="313"/>
      <c r="G42" s="313"/>
      <c r="H42" s="313"/>
      <c r="I42" s="313"/>
      <c r="J42" s="313"/>
      <c r="K42" s="313"/>
      <c r="L42" s="313"/>
      <c r="M42" s="313"/>
      <c r="N42" s="313"/>
      <c r="O42" s="314"/>
      <c r="P42" s="15"/>
    </row>
    <row r="43" spans="2:16" ht="13.5" thickBot="1">
      <c r="B43" s="4"/>
      <c r="C43" s="315"/>
      <c r="D43" s="316"/>
      <c r="E43" s="316"/>
      <c r="F43" s="316"/>
      <c r="G43" s="316"/>
      <c r="H43" s="316"/>
      <c r="I43" s="316"/>
      <c r="J43" s="316"/>
      <c r="K43" s="316"/>
      <c r="L43" s="316"/>
      <c r="M43" s="316"/>
      <c r="N43" s="316"/>
      <c r="O43" s="317"/>
      <c r="P43" s="15"/>
    </row>
    <row r="44" spans="2:16" ht="16">
      <c r="B44" s="4"/>
      <c r="C44" s="306" t="s">
        <v>53</v>
      </c>
      <c r="D44" s="341"/>
      <c r="E44" s="341"/>
      <c r="F44" s="341"/>
      <c r="G44" s="341"/>
      <c r="H44" s="341"/>
      <c r="I44" s="341"/>
      <c r="J44" s="59" t="s">
        <v>54</v>
      </c>
      <c r="K44" s="115" t="s">
        <v>55</v>
      </c>
      <c r="L44" s="73" t="s">
        <v>56</v>
      </c>
      <c r="M44" s="284" t="s">
        <v>57</v>
      </c>
      <c r="N44" s="285"/>
      <c r="O44" s="60" t="s">
        <v>48</v>
      </c>
      <c r="P44" s="16"/>
    </row>
    <row r="45" spans="2:16" ht="14">
      <c r="B45" s="4"/>
      <c r="C45" s="291"/>
      <c r="D45" s="292"/>
      <c r="E45" s="292"/>
      <c r="F45" s="292"/>
      <c r="G45" s="292"/>
      <c r="H45" s="292"/>
      <c r="I45" s="292"/>
      <c r="J45" s="74"/>
      <c r="K45" s="75"/>
      <c r="L45" s="74"/>
      <c r="M45" s="353"/>
      <c r="N45" s="354"/>
      <c r="O45" s="62"/>
      <c r="P45" s="17"/>
    </row>
    <row r="46" spans="2:16" ht="14.5" thickBot="1">
      <c r="B46" s="4"/>
      <c r="C46" s="297"/>
      <c r="D46" s="298"/>
      <c r="E46" s="298"/>
      <c r="F46" s="298"/>
      <c r="G46" s="298"/>
      <c r="H46" s="298"/>
      <c r="I46" s="298"/>
      <c r="J46" s="76"/>
      <c r="K46" s="77"/>
      <c r="L46" s="76"/>
      <c r="M46" s="300"/>
      <c r="N46" s="301"/>
      <c r="O46" s="78"/>
      <c r="P46" s="17"/>
    </row>
    <row r="47" spans="2:16" ht="14.5" thickBot="1">
      <c r="B47" s="4"/>
      <c r="C47" s="281" t="s">
        <v>49</v>
      </c>
      <c r="D47" s="282"/>
      <c r="E47" s="282"/>
      <c r="F47" s="282"/>
      <c r="G47" s="282"/>
      <c r="H47" s="282"/>
      <c r="I47" s="282"/>
      <c r="J47" s="282"/>
      <c r="K47" s="282"/>
      <c r="L47" s="282"/>
      <c r="M47" s="282"/>
      <c r="N47" s="283"/>
      <c r="O47" s="68"/>
      <c r="P47" s="18"/>
    </row>
    <row r="48" spans="2:16">
      <c r="B48" s="4"/>
      <c r="C48" s="309" t="s">
        <v>58</v>
      </c>
      <c r="D48" s="310"/>
      <c r="E48" s="310"/>
      <c r="F48" s="310"/>
      <c r="G48" s="310"/>
      <c r="H48" s="310"/>
      <c r="I48" s="310"/>
      <c r="J48" s="310"/>
      <c r="K48" s="310"/>
      <c r="L48" s="310"/>
      <c r="M48" s="310"/>
      <c r="N48" s="310"/>
      <c r="O48" s="311"/>
      <c r="P48" s="15"/>
    </row>
    <row r="49" spans="2:16">
      <c r="B49" s="4"/>
      <c r="C49" s="312"/>
      <c r="D49" s="313"/>
      <c r="E49" s="313"/>
      <c r="F49" s="313"/>
      <c r="G49" s="313"/>
      <c r="H49" s="313"/>
      <c r="I49" s="313"/>
      <c r="J49" s="313"/>
      <c r="K49" s="313"/>
      <c r="L49" s="313"/>
      <c r="M49" s="313"/>
      <c r="N49" s="313"/>
      <c r="O49" s="314"/>
      <c r="P49" s="15"/>
    </row>
    <row r="50" spans="2:16" ht="13.5" thickBot="1">
      <c r="B50" s="4"/>
      <c r="C50" s="315"/>
      <c r="D50" s="316"/>
      <c r="E50" s="316"/>
      <c r="F50" s="316"/>
      <c r="G50" s="316"/>
      <c r="H50" s="316"/>
      <c r="I50" s="316"/>
      <c r="J50" s="316"/>
      <c r="K50" s="316"/>
      <c r="L50" s="316"/>
      <c r="M50" s="316"/>
      <c r="N50" s="316"/>
      <c r="O50" s="317"/>
      <c r="P50" s="15"/>
    </row>
    <row r="51" spans="2:16" ht="28">
      <c r="B51" s="4"/>
      <c r="C51" s="306" t="s">
        <v>59</v>
      </c>
      <c r="D51" s="341"/>
      <c r="E51" s="341"/>
      <c r="F51" s="341"/>
      <c r="G51" s="341"/>
      <c r="H51" s="341"/>
      <c r="I51" s="341"/>
      <c r="J51" s="59" t="s">
        <v>60</v>
      </c>
      <c r="K51" s="79" t="s">
        <v>61</v>
      </c>
      <c r="L51" s="80" t="s">
        <v>62</v>
      </c>
      <c r="M51" s="351" t="s">
        <v>47</v>
      </c>
      <c r="N51" s="352"/>
      <c r="O51" s="81" t="s">
        <v>48</v>
      </c>
      <c r="P51" s="19"/>
    </row>
    <row r="52" spans="2:16" ht="14">
      <c r="B52" s="4"/>
      <c r="C52" s="82"/>
      <c r="D52" s="83"/>
      <c r="E52" s="83"/>
      <c r="F52" s="83"/>
      <c r="G52" s="83"/>
      <c r="H52" s="83"/>
      <c r="I52" s="83"/>
      <c r="J52" s="84"/>
      <c r="K52" s="85"/>
      <c r="L52" s="86"/>
      <c r="M52" s="355"/>
      <c r="N52" s="356"/>
      <c r="O52" s="87"/>
      <c r="P52" s="20"/>
    </row>
    <row r="53" spans="2:16" ht="14">
      <c r="B53" s="4"/>
      <c r="C53" s="82"/>
      <c r="D53" s="83"/>
      <c r="E53" s="83"/>
      <c r="F53" s="83"/>
      <c r="G53" s="83"/>
      <c r="H53" s="83"/>
      <c r="I53" s="83"/>
      <c r="J53" s="84"/>
      <c r="K53" s="85"/>
      <c r="L53" s="86"/>
      <c r="M53" s="355"/>
      <c r="N53" s="356"/>
      <c r="O53" s="87"/>
      <c r="P53" s="20"/>
    </row>
    <row r="54" spans="2:16" ht="14">
      <c r="B54" s="4"/>
      <c r="C54" s="82"/>
      <c r="D54" s="83"/>
      <c r="E54" s="83"/>
      <c r="F54" s="83"/>
      <c r="G54" s="83"/>
      <c r="H54" s="83"/>
      <c r="I54" s="83"/>
      <c r="J54" s="84"/>
      <c r="K54" s="85"/>
      <c r="L54" s="86"/>
      <c r="M54" s="353"/>
      <c r="N54" s="354"/>
      <c r="O54" s="87"/>
      <c r="P54" s="20"/>
    </row>
    <row r="55" spans="2:16" ht="14.5" thickBot="1">
      <c r="B55" s="4"/>
      <c r="C55" s="297"/>
      <c r="D55" s="298"/>
      <c r="E55" s="298"/>
      <c r="F55" s="298"/>
      <c r="G55" s="298"/>
      <c r="H55" s="298"/>
      <c r="I55" s="298"/>
      <c r="J55" s="76"/>
      <c r="K55" s="77"/>
      <c r="L55" s="76"/>
      <c r="M55" s="300"/>
      <c r="N55" s="301"/>
      <c r="O55" s="78"/>
      <c r="P55" s="17"/>
    </row>
    <row r="56" spans="2:16" ht="14.5" thickBot="1">
      <c r="B56" s="4"/>
      <c r="C56" s="281" t="s">
        <v>49</v>
      </c>
      <c r="D56" s="282"/>
      <c r="E56" s="282"/>
      <c r="F56" s="282"/>
      <c r="G56" s="282"/>
      <c r="H56" s="282"/>
      <c r="I56" s="282"/>
      <c r="J56" s="282"/>
      <c r="K56" s="282"/>
      <c r="L56" s="282"/>
      <c r="M56" s="282"/>
      <c r="N56" s="283"/>
      <c r="O56" s="72"/>
      <c r="P56" s="17"/>
    </row>
    <row r="57" spans="2:16" ht="14.5" thickBot="1">
      <c r="B57" s="4"/>
      <c r="C57" s="54"/>
      <c r="D57" s="31"/>
      <c r="E57" s="31"/>
      <c r="F57" s="31"/>
      <c r="G57" s="31"/>
      <c r="H57" s="31"/>
      <c r="I57" s="31"/>
      <c r="J57" s="31"/>
      <c r="K57" s="31"/>
      <c r="L57" s="31"/>
      <c r="M57" s="31"/>
      <c r="N57" s="31"/>
      <c r="O57" s="55"/>
      <c r="P57" s="5"/>
    </row>
    <row r="58" spans="2:16" ht="14.5" thickBot="1">
      <c r="B58" s="4"/>
      <c r="C58" s="348" t="s">
        <v>63</v>
      </c>
      <c r="D58" s="349"/>
      <c r="E58" s="349"/>
      <c r="F58" s="349"/>
      <c r="G58" s="349"/>
      <c r="H58" s="349"/>
      <c r="I58" s="349"/>
      <c r="J58" s="349"/>
      <c r="K58" s="349"/>
      <c r="L58" s="349"/>
      <c r="M58" s="349"/>
      <c r="N58" s="350"/>
      <c r="O58" s="88"/>
      <c r="P58" s="21"/>
    </row>
    <row r="59" spans="2:16">
      <c r="B59" s="4"/>
      <c r="C59" s="309" t="s">
        <v>64</v>
      </c>
      <c r="D59" s="310"/>
      <c r="E59" s="310"/>
      <c r="F59" s="310"/>
      <c r="G59" s="310"/>
      <c r="H59" s="310"/>
      <c r="I59" s="310"/>
      <c r="J59" s="310"/>
      <c r="K59" s="310"/>
      <c r="L59" s="310"/>
      <c r="M59" s="310"/>
      <c r="N59" s="310"/>
      <c r="O59" s="311"/>
      <c r="P59" s="15"/>
    </row>
    <row r="60" spans="2:16">
      <c r="B60" s="4"/>
      <c r="C60" s="312"/>
      <c r="D60" s="313"/>
      <c r="E60" s="313"/>
      <c r="F60" s="313"/>
      <c r="G60" s="313"/>
      <c r="H60" s="313"/>
      <c r="I60" s="313"/>
      <c r="J60" s="313"/>
      <c r="K60" s="313"/>
      <c r="L60" s="313"/>
      <c r="M60" s="313"/>
      <c r="N60" s="313"/>
      <c r="O60" s="314"/>
      <c r="P60" s="15"/>
    </row>
    <row r="61" spans="2:16" ht="13.5" thickBot="1">
      <c r="B61" s="4"/>
      <c r="C61" s="315"/>
      <c r="D61" s="316"/>
      <c r="E61" s="316"/>
      <c r="F61" s="316"/>
      <c r="G61" s="316"/>
      <c r="H61" s="316"/>
      <c r="I61" s="316"/>
      <c r="J61" s="316"/>
      <c r="K61" s="316"/>
      <c r="L61" s="316"/>
      <c r="M61" s="316"/>
      <c r="N61" s="316"/>
      <c r="O61" s="317"/>
      <c r="P61" s="15"/>
    </row>
    <row r="62" spans="2:16" ht="14">
      <c r="B62" s="4"/>
      <c r="C62" s="306" t="s">
        <v>65</v>
      </c>
      <c r="D62" s="341"/>
      <c r="E62" s="341"/>
      <c r="F62" s="341"/>
      <c r="G62" s="341"/>
      <c r="H62" s="341"/>
      <c r="I62" s="341"/>
      <c r="J62" s="115"/>
      <c r="K62" s="116"/>
      <c r="L62" s="80" t="s">
        <v>66</v>
      </c>
      <c r="M62" s="351" t="s">
        <v>67</v>
      </c>
      <c r="N62" s="352"/>
      <c r="O62" s="81"/>
      <c r="P62" s="19"/>
    </row>
    <row r="63" spans="2:16" ht="14">
      <c r="B63" s="4"/>
      <c r="C63" s="291" t="s">
        <v>68</v>
      </c>
      <c r="D63" s="292"/>
      <c r="E63" s="292"/>
      <c r="F63" s="292"/>
      <c r="G63" s="292"/>
      <c r="H63" s="292"/>
      <c r="I63" s="292"/>
      <c r="J63" s="89"/>
      <c r="K63" s="90"/>
      <c r="L63" s="91"/>
      <c r="M63" s="369"/>
      <c r="N63" s="370"/>
      <c r="O63" s="92"/>
      <c r="P63" s="22"/>
    </row>
    <row r="64" spans="2:16" ht="14">
      <c r="B64" s="4"/>
      <c r="C64" s="63" t="s">
        <v>69</v>
      </c>
      <c r="D64" s="64"/>
      <c r="E64" s="64"/>
      <c r="F64" s="64"/>
      <c r="G64" s="64"/>
      <c r="H64" s="64"/>
      <c r="I64" s="64"/>
      <c r="J64" s="89"/>
      <c r="K64" s="90"/>
      <c r="L64" s="91"/>
      <c r="M64" s="369"/>
      <c r="N64" s="370"/>
      <c r="O64" s="92"/>
      <c r="P64" s="22"/>
    </row>
    <row r="65" spans="2:16" ht="14.5" thickBot="1">
      <c r="B65" s="4"/>
      <c r="C65" s="48" t="s">
        <v>70</v>
      </c>
      <c r="D65" s="49"/>
      <c r="E65" s="49"/>
      <c r="F65" s="49"/>
      <c r="G65" s="49"/>
      <c r="H65" s="49"/>
      <c r="I65" s="49"/>
      <c r="J65" s="93"/>
      <c r="K65" s="94"/>
      <c r="L65" s="91"/>
      <c r="M65" s="371"/>
      <c r="N65" s="372"/>
      <c r="O65" s="92"/>
      <c r="P65" s="22"/>
    </row>
    <row r="66" spans="2:16" ht="14.5" thickBot="1">
      <c r="B66" s="4"/>
      <c r="C66" s="281" t="s">
        <v>49</v>
      </c>
      <c r="D66" s="282"/>
      <c r="E66" s="282"/>
      <c r="F66" s="282"/>
      <c r="G66" s="282"/>
      <c r="H66" s="282"/>
      <c r="I66" s="282"/>
      <c r="J66" s="282"/>
      <c r="K66" s="282"/>
      <c r="L66" s="282"/>
      <c r="M66" s="282"/>
      <c r="N66" s="283"/>
      <c r="O66" s="95"/>
      <c r="P66" s="23"/>
    </row>
    <row r="67" spans="2:16" ht="14.5" thickBot="1">
      <c r="B67" s="4"/>
      <c r="C67" s="54"/>
      <c r="D67" s="31"/>
      <c r="E67" s="31"/>
      <c r="F67" s="31"/>
      <c r="G67" s="31"/>
      <c r="H67" s="31"/>
      <c r="I67" s="31"/>
      <c r="J67" s="31"/>
      <c r="K67" s="31"/>
      <c r="L67" s="31"/>
      <c r="M67" s="31"/>
      <c r="N67" s="31"/>
      <c r="O67" s="55"/>
      <c r="P67" s="5"/>
    </row>
    <row r="68" spans="2:16" ht="14.5" thickBot="1">
      <c r="B68" s="4"/>
      <c r="C68" s="348" t="s">
        <v>71</v>
      </c>
      <c r="D68" s="349"/>
      <c r="E68" s="349"/>
      <c r="F68" s="349"/>
      <c r="G68" s="349"/>
      <c r="H68" s="349"/>
      <c r="I68" s="349"/>
      <c r="J68" s="349"/>
      <c r="K68" s="349"/>
      <c r="L68" s="349"/>
      <c r="M68" s="349"/>
      <c r="N68" s="350"/>
      <c r="O68" s="96"/>
      <c r="P68" s="23"/>
    </row>
    <row r="69" spans="2:16" ht="14">
      <c r="B69" s="4"/>
      <c r="C69" s="54"/>
      <c r="D69" s="31"/>
      <c r="E69" s="31"/>
      <c r="F69" s="31"/>
      <c r="G69" s="31"/>
      <c r="H69" s="31"/>
      <c r="I69" s="31"/>
      <c r="J69" s="31"/>
      <c r="K69" s="31"/>
      <c r="L69" s="31"/>
      <c r="M69" s="31"/>
      <c r="N69" s="31"/>
      <c r="O69" s="55"/>
      <c r="P69" s="5"/>
    </row>
    <row r="70" spans="2:16" ht="14">
      <c r="B70" s="4"/>
      <c r="C70" s="54"/>
      <c r="D70" s="31"/>
      <c r="E70" s="31"/>
      <c r="F70" s="31"/>
      <c r="G70" s="31"/>
      <c r="H70" s="97" t="s">
        <v>72</v>
      </c>
      <c r="I70" s="97"/>
      <c r="J70" s="97"/>
      <c r="K70" s="97"/>
      <c r="L70" s="31"/>
      <c r="M70" s="31"/>
      <c r="N70" s="31"/>
      <c r="O70" s="55"/>
      <c r="P70" s="5"/>
    </row>
    <row r="71" spans="2:16" ht="14">
      <c r="B71" s="4"/>
      <c r="C71" s="54"/>
      <c r="D71" s="31"/>
      <c r="E71" s="31"/>
      <c r="F71" s="31"/>
      <c r="G71" s="31"/>
      <c r="H71" s="97" t="s">
        <v>73</v>
      </c>
      <c r="I71" s="31"/>
      <c r="J71" s="31"/>
      <c r="K71" s="31"/>
      <c r="L71" s="31"/>
      <c r="M71" s="31"/>
      <c r="N71" s="31"/>
      <c r="O71" s="55"/>
      <c r="P71" s="24"/>
    </row>
    <row r="72" spans="2:16" ht="14">
      <c r="B72" s="4"/>
      <c r="C72" s="54"/>
      <c r="D72" s="31"/>
      <c r="E72" s="31"/>
      <c r="F72" s="31"/>
      <c r="G72" s="31"/>
      <c r="H72" s="97" t="s">
        <v>74</v>
      </c>
      <c r="I72" s="31"/>
      <c r="J72" s="31"/>
      <c r="K72" s="31"/>
      <c r="L72" s="31"/>
      <c r="M72" s="31"/>
      <c r="N72" s="31"/>
      <c r="O72" s="55"/>
      <c r="P72" s="24"/>
    </row>
    <row r="73" spans="2:16" ht="14">
      <c r="B73" s="4"/>
      <c r="C73" s="40"/>
      <c r="D73" s="98"/>
      <c r="E73" s="98"/>
      <c r="F73" s="98"/>
      <c r="G73" s="98"/>
      <c r="H73" s="97" t="s">
        <v>75</v>
      </c>
      <c r="I73" s="98"/>
      <c r="J73" s="98"/>
      <c r="K73" s="98"/>
      <c r="L73" s="98"/>
      <c r="M73" s="98"/>
      <c r="N73" s="98"/>
      <c r="O73" s="99"/>
      <c r="P73" s="25"/>
    </row>
    <row r="74" spans="2:16" ht="14">
      <c r="B74" s="4"/>
      <c r="C74" s="54"/>
      <c r="D74" s="31"/>
      <c r="E74" s="31"/>
      <c r="F74" s="31"/>
      <c r="G74" s="31"/>
      <c r="H74" s="31" t="s">
        <v>76</v>
      </c>
      <c r="I74" s="31"/>
      <c r="J74" s="31"/>
      <c r="K74" s="31"/>
      <c r="L74" s="31"/>
      <c r="M74" s="31"/>
      <c r="N74" s="31"/>
      <c r="O74" s="55"/>
      <c r="P74" s="5"/>
    </row>
    <row r="75" spans="2:16" ht="14">
      <c r="B75" s="4"/>
      <c r="C75" s="100" t="s">
        <v>77</v>
      </c>
      <c r="D75" s="101"/>
      <c r="E75" s="101"/>
      <c r="F75" s="101"/>
      <c r="G75" s="101"/>
      <c r="H75" s="101"/>
      <c r="I75" s="101"/>
      <c r="J75" s="101"/>
      <c r="K75" s="101"/>
      <c r="L75" s="101"/>
      <c r="M75" s="101"/>
      <c r="N75" s="101"/>
      <c r="O75" s="102"/>
      <c r="P75" s="5"/>
    </row>
    <row r="76" spans="2:16" ht="14">
      <c r="B76" s="4"/>
      <c r="C76" s="366"/>
      <c r="D76" s="367"/>
      <c r="E76" s="367"/>
      <c r="F76" s="367"/>
      <c r="G76" s="367"/>
      <c r="H76" s="367"/>
      <c r="I76" s="367"/>
      <c r="J76" s="367"/>
      <c r="K76" s="367"/>
      <c r="L76" s="367"/>
      <c r="M76" s="367"/>
      <c r="N76" s="367"/>
      <c r="O76" s="368"/>
      <c r="P76" s="25"/>
    </row>
    <row r="77" spans="2:16" ht="14">
      <c r="B77" s="4"/>
      <c r="C77" s="366"/>
      <c r="D77" s="367"/>
      <c r="E77" s="367"/>
      <c r="F77" s="367"/>
      <c r="G77" s="367"/>
      <c r="H77" s="367"/>
      <c r="I77" s="367"/>
      <c r="J77" s="367"/>
      <c r="K77" s="367"/>
      <c r="L77" s="367"/>
      <c r="M77" s="367"/>
      <c r="N77" s="367"/>
      <c r="O77" s="368"/>
      <c r="P77" s="25"/>
    </row>
    <row r="78" spans="2:16" ht="14">
      <c r="B78" s="4"/>
      <c r="C78" s="40"/>
      <c r="D78" s="98"/>
      <c r="E78" s="98"/>
      <c r="F78" s="98"/>
      <c r="G78" s="98"/>
      <c r="H78" s="98"/>
      <c r="I78" s="98"/>
      <c r="J78" s="98"/>
      <c r="K78" s="98"/>
      <c r="L78" s="98"/>
      <c r="M78" s="98"/>
      <c r="N78" s="98"/>
      <c r="O78" s="99"/>
      <c r="P78" s="25"/>
    </row>
    <row r="79" spans="2:16" ht="14">
      <c r="B79" s="4"/>
      <c r="C79" s="103" t="s">
        <v>78</v>
      </c>
      <c r="D79" s="98"/>
      <c r="E79" s="98"/>
      <c r="F79" s="98"/>
      <c r="G79" s="98"/>
      <c r="H79" s="98"/>
      <c r="I79" s="98"/>
      <c r="J79" s="98"/>
      <c r="K79" s="98"/>
      <c r="L79" s="98"/>
      <c r="M79" s="98"/>
      <c r="N79" s="98"/>
      <c r="O79" s="99"/>
      <c r="P79" s="25"/>
    </row>
    <row r="80" spans="2:16" ht="12.75" customHeight="1">
      <c r="B80" s="4"/>
      <c r="C80" s="363" t="s">
        <v>79</v>
      </c>
      <c r="D80" s="364"/>
      <c r="E80" s="364"/>
      <c r="F80" s="364"/>
      <c r="G80" s="364"/>
      <c r="H80" s="364"/>
      <c r="I80" s="364"/>
      <c r="J80" s="364"/>
      <c r="K80" s="364"/>
      <c r="L80" s="364"/>
      <c r="M80" s="364"/>
      <c r="N80" s="364"/>
      <c r="O80" s="365"/>
      <c r="P80" s="26"/>
    </row>
    <row r="81" spans="2:16" ht="28.5" customHeight="1">
      <c r="B81" s="4"/>
      <c r="C81" s="363"/>
      <c r="D81" s="364"/>
      <c r="E81" s="364"/>
      <c r="F81" s="364"/>
      <c r="G81" s="364"/>
      <c r="H81" s="364"/>
      <c r="I81" s="364"/>
      <c r="J81" s="364"/>
      <c r="K81" s="364"/>
      <c r="L81" s="364"/>
      <c r="M81" s="364"/>
      <c r="N81" s="364"/>
      <c r="O81" s="365"/>
      <c r="P81" s="26"/>
    </row>
    <row r="82" spans="2:16" ht="13.4" customHeight="1">
      <c r="B82" s="4"/>
      <c r="C82" s="363" t="s">
        <v>80</v>
      </c>
      <c r="D82" s="364"/>
      <c r="E82" s="364"/>
      <c r="F82" s="364"/>
      <c r="G82" s="364"/>
      <c r="H82" s="364"/>
      <c r="I82" s="364"/>
      <c r="J82" s="364"/>
      <c r="K82" s="364"/>
      <c r="L82" s="364"/>
      <c r="M82" s="364"/>
      <c r="N82" s="364"/>
      <c r="O82" s="365"/>
      <c r="P82" s="26"/>
    </row>
    <row r="83" spans="2:16" ht="45" customHeight="1">
      <c r="B83" s="4"/>
      <c r="C83" s="363"/>
      <c r="D83" s="364"/>
      <c r="E83" s="364"/>
      <c r="F83" s="364"/>
      <c r="G83" s="364"/>
      <c r="H83" s="364"/>
      <c r="I83" s="364"/>
      <c r="J83" s="364"/>
      <c r="K83" s="364"/>
      <c r="L83" s="364"/>
      <c r="M83" s="364"/>
      <c r="N83" s="364"/>
      <c r="O83" s="365"/>
      <c r="P83" s="26"/>
    </row>
    <row r="84" spans="2:16" ht="14">
      <c r="B84" s="4"/>
      <c r="C84" s="40"/>
      <c r="D84" s="98"/>
      <c r="E84" s="98"/>
      <c r="F84" s="98"/>
      <c r="G84" s="98"/>
      <c r="H84" s="98"/>
      <c r="I84" s="98"/>
      <c r="J84" s="98"/>
      <c r="K84" s="98"/>
      <c r="L84" s="98"/>
      <c r="M84" s="98"/>
      <c r="N84" s="98"/>
      <c r="O84" s="99"/>
      <c r="P84" s="25"/>
    </row>
    <row r="85" spans="2:16" ht="14">
      <c r="B85" s="4"/>
      <c r="C85" s="54"/>
      <c r="D85" s="31"/>
      <c r="E85" s="31"/>
      <c r="F85" s="31"/>
      <c r="G85" s="31"/>
      <c r="H85" s="97" t="s">
        <v>72</v>
      </c>
      <c r="I85" s="31"/>
      <c r="J85" s="31"/>
      <c r="K85" s="31"/>
      <c r="L85" s="31"/>
      <c r="M85" s="31"/>
      <c r="N85" s="31"/>
      <c r="O85" s="55"/>
      <c r="P85" s="5"/>
    </row>
    <row r="86" spans="2:16" ht="14">
      <c r="B86" s="4"/>
      <c r="C86" s="54"/>
      <c r="D86" s="31"/>
      <c r="E86" s="31"/>
      <c r="F86" s="31"/>
      <c r="G86" s="31"/>
      <c r="H86" s="31" t="s">
        <v>73</v>
      </c>
      <c r="I86" s="64"/>
      <c r="J86" s="64"/>
      <c r="K86" s="64"/>
      <c r="L86" s="31"/>
      <c r="M86" s="31"/>
      <c r="N86" s="31"/>
      <c r="O86" s="55"/>
      <c r="P86" s="5"/>
    </row>
    <row r="87" spans="2:16" ht="14">
      <c r="B87" s="4"/>
      <c r="C87" s="54"/>
      <c r="D87" s="31"/>
      <c r="E87" s="31"/>
      <c r="F87" s="31"/>
      <c r="G87" s="31"/>
      <c r="H87" s="31" t="s">
        <v>81</v>
      </c>
      <c r="I87" s="104"/>
      <c r="J87" s="104"/>
      <c r="K87" s="104"/>
      <c r="L87" s="31"/>
      <c r="M87" s="31"/>
      <c r="N87" s="31"/>
      <c r="O87" s="55"/>
      <c r="P87" s="5"/>
    </row>
    <row r="88" spans="2:16" ht="14">
      <c r="B88" s="4"/>
      <c r="C88" s="105"/>
      <c r="D88" s="98"/>
      <c r="E88" s="98"/>
      <c r="F88" s="98"/>
      <c r="G88" s="98"/>
      <c r="H88" s="31" t="s">
        <v>82</v>
      </c>
      <c r="I88" s="31"/>
      <c r="J88" s="31"/>
      <c r="K88" s="31"/>
      <c r="L88" s="98"/>
      <c r="M88" s="98"/>
      <c r="N88" s="98"/>
      <c r="O88" s="99"/>
      <c r="P88" s="25"/>
    </row>
    <row r="89" spans="2:16" ht="18.75" customHeight="1" thickBot="1">
      <c r="B89" s="4"/>
      <c r="C89" s="359"/>
      <c r="D89" s="360"/>
      <c r="E89" s="360"/>
      <c r="F89" s="77"/>
      <c r="G89" s="77"/>
      <c r="H89" s="77"/>
      <c r="I89" s="77"/>
      <c r="J89" s="77"/>
      <c r="K89" s="357"/>
      <c r="L89" s="357"/>
      <c r="M89" s="357"/>
      <c r="N89" s="357"/>
      <c r="O89" s="358"/>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Mauricio Meriño Ojeda</cp:lastModifiedBy>
  <cp:revision/>
  <dcterms:created xsi:type="dcterms:W3CDTF">2006-06-27T16:47:25Z</dcterms:created>
  <dcterms:modified xsi:type="dcterms:W3CDTF">2025-09-12T12:24:50Z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