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codeName="ThisWorkbook"/>
  <mc:AlternateContent xmlns:mc="http://schemas.openxmlformats.org/markup-compatibility/2006">
    <mc:Choice Requires="x15">
      <x15ac:absPath xmlns:x15ac="http://schemas.microsoft.com/office/spreadsheetml/2010/11/ac" url="E:\Mi unidad\a3 Ejecucion\b18 a09 Horacio cancha turbana Bolívar\a1 modelos\"/>
    </mc:Choice>
  </mc:AlternateContent>
  <xr:revisionPtr revIDLastSave="0" documentId="13_ncr:1_{A94FB45F-01F8-47CF-B848-FD971426DD55}" xr6:coauthVersionLast="47" xr6:coauthVersionMax="47" xr10:uidLastSave="{00000000-0000-0000-0000-000000000000}"/>
  <bookViews>
    <workbookView xWindow="-25320" yWindow="390" windowWidth="25440" windowHeight="14775" tabRatio="906" activeTab="1" xr2:uid="{00000000-000D-0000-FFFF-FFFF00000000}"/>
  </bookViews>
  <sheets>
    <sheet name="PRESUPUESTO OFICIAL (Entidad)" sheetId="265" r:id="rId1"/>
    <sheet name="PROPUESTA ECONOMICA(Proponente)" sheetId="271"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(Entidad)'!$I$7:$I$273</definedName>
    <definedName name="_xlnm._FilterDatabase" localSheetId="1" hidden="1">'PROPUESTA ECONOMICA(Proponente)'!$I$7:$I$273</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(Entidad)'!$K$278</definedName>
    <definedName name="solver_lhs1" localSheetId="1" hidden="1">'PROPUESTA ECONOMICA(Proponente)'!$K$278</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(Entidad)'!$K$278</definedName>
    <definedName name="solver_opt" localSheetId="1" hidden="1">'PROPUESTA ECONOMICA(Proponente)'!$K$278</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(Entidad)'!$K$279</definedName>
    <definedName name="solver_rhs1" localSheetId="1" hidden="1">'PROPUESTA ECONOMICA(Proponente)'!$K$279</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06" i="265" l="1"/>
  <c r="K205" i="265"/>
  <c r="K204" i="265"/>
  <c r="K93" i="265"/>
  <c r="K92" i="265"/>
  <c r="K91" i="265"/>
  <c r="K90" i="265"/>
  <c r="K280" i="265" l="1"/>
  <c r="K265" i="265"/>
  <c r="K264" i="265"/>
  <c r="K263" i="265"/>
  <c r="K262" i="265"/>
  <c r="K261" i="265"/>
  <c r="K260" i="265"/>
  <c r="K259" i="265"/>
  <c r="K258" i="265"/>
  <c r="K257" i="265"/>
  <c r="K256" i="265"/>
  <c r="K255" i="265"/>
  <c r="K254" i="265"/>
  <c r="K253" i="265"/>
  <c r="K252" i="265"/>
  <c r="K251" i="265"/>
  <c r="K247" i="265"/>
  <c r="K246" i="265"/>
  <c r="K245" i="265"/>
  <c r="K244" i="265"/>
  <c r="K243" i="265"/>
  <c r="K242" i="265"/>
  <c r="K239" i="265"/>
  <c r="K238" i="265"/>
  <c r="K237" i="265"/>
  <c r="K234" i="265"/>
  <c r="K233" i="265"/>
  <c r="K232" i="265"/>
  <c r="K229" i="265"/>
  <c r="K228" i="265"/>
  <c r="K227" i="265"/>
  <c r="K226" i="265"/>
  <c r="K225" i="265"/>
  <c r="K224" i="265"/>
  <c r="K223" i="265"/>
  <c r="K222" i="265"/>
  <c r="K221" i="265"/>
  <c r="K218" i="265"/>
  <c r="K219" i="265" s="1"/>
  <c r="K214" i="265"/>
  <c r="K213" i="265"/>
  <c r="K212" i="265"/>
  <c r="K211" i="265"/>
  <c r="K208" i="265"/>
  <c r="K207" i="265"/>
  <c r="K203" i="265"/>
  <c r="K202" i="265"/>
  <c r="K201" i="265"/>
  <c r="K200" i="265"/>
  <c r="K199" i="265"/>
  <c r="K198" i="265"/>
  <c r="K197" i="265"/>
  <c r="K196" i="265"/>
  <c r="K193" i="265"/>
  <c r="K192" i="265"/>
  <c r="K191" i="265"/>
  <c r="K190" i="265"/>
  <c r="K189" i="265"/>
  <c r="K188" i="265"/>
  <c r="K185" i="265"/>
  <c r="K184" i="265"/>
  <c r="K183" i="265"/>
  <c r="K182" i="265"/>
  <c r="K181" i="265"/>
  <c r="K180" i="265"/>
  <c r="K179" i="265"/>
  <c r="K178" i="265"/>
  <c r="K177" i="265"/>
  <c r="K176" i="265"/>
  <c r="K175" i="265"/>
  <c r="K174" i="265"/>
  <c r="K173" i="265"/>
  <c r="K172" i="265"/>
  <c r="K171" i="265"/>
  <c r="K170" i="265"/>
  <c r="K167" i="265"/>
  <c r="K166" i="265"/>
  <c r="K165" i="265"/>
  <c r="K164" i="265"/>
  <c r="K163" i="265"/>
  <c r="K159" i="265"/>
  <c r="K158" i="265"/>
  <c r="K155" i="265"/>
  <c r="K154" i="265"/>
  <c r="K153" i="265"/>
  <c r="K152" i="265"/>
  <c r="K149" i="265"/>
  <c r="K148" i="265"/>
  <c r="K147" i="265"/>
  <c r="K144" i="265"/>
  <c r="K143" i="265"/>
  <c r="K142" i="265"/>
  <c r="K139" i="265"/>
  <c r="K138" i="265"/>
  <c r="K137" i="265"/>
  <c r="K136" i="265"/>
  <c r="K135" i="265"/>
  <c r="K134" i="265"/>
  <c r="K133" i="265"/>
  <c r="K130" i="265"/>
  <c r="K129" i="265"/>
  <c r="K128" i="265"/>
  <c r="K125" i="265"/>
  <c r="K126" i="265" s="1"/>
  <c r="K122" i="265"/>
  <c r="K121" i="265"/>
  <c r="K120" i="265"/>
  <c r="K117" i="265"/>
  <c r="K116" i="265"/>
  <c r="K115" i="265"/>
  <c r="K118" i="265" s="1"/>
  <c r="K111" i="265"/>
  <c r="K110" i="265"/>
  <c r="K107" i="265"/>
  <c r="K106" i="265"/>
  <c r="K105" i="265"/>
  <c r="K104" i="265"/>
  <c r="K101" i="265"/>
  <c r="K100" i="265"/>
  <c r="K99" i="265"/>
  <c r="K98" i="265"/>
  <c r="K97" i="265"/>
  <c r="K96" i="265"/>
  <c r="K102" i="265" s="1"/>
  <c r="K89" i="265"/>
  <c r="K88" i="265"/>
  <c r="K87" i="265"/>
  <c r="K86" i="265"/>
  <c r="K85" i="265"/>
  <c r="K81" i="265"/>
  <c r="K80" i="265"/>
  <c r="K79" i="265"/>
  <c r="K78" i="265"/>
  <c r="K75" i="265"/>
  <c r="K74" i="265"/>
  <c r="K73" i="265"/>
  <c r="K72" i="265"/>
  <c r="K71" i="265"/>
  <c r="K68" i="265"/>
  <c r="K67" i="265"/>
  <c r="K66" i="265"/>
  <c r="K65" i="265"/>
  <c r="K64" i="265"/>
  <c r="K63" i="265"/>
  <c r="K62" i="265"/>
  <c r="K61" i="265"/>
  <c r="K60" i="265"/>
  <c r="K57" i="265"/>
  <c r="K56" i="265"/>
  <c r="K55" i="265"/>
  <c r="K52" i="265"/>
  <c r="K51" i="265"/>
  <c r="K50" i="265"/>
  <c r="K49" i="265"/>
  <c r="K46" i="265"/>
  <c r="K45" i="265"/>
  <c r="K44" i="265"/>
  <c r="K41" i="265"/>
  <c r="K42" i="265" s="1"/>
  <c r="K38" i="265"/>
  <c r="K37" i="265"/>
  <c r="K36" i="265"/>
  <c r="K33" i="265"/>
  <c r="K32" i="265"/>
  <c r="K31" i="265"/>
  <c r="K30" i="265"/>
  <c r="K29" i="265"/>
  <c r="K28" i="265"/>
  <c r="K27" i="265"/>
  <c r="K26" i="265"/>
  <c r="K23" i="265"/>
  <c r="K22" i="265"/>
  <c r="K21" i="265"/>
  <c r="K20" i="265"/>
  <c r="K16" i="265"/>
  <c r="K15" i="265"/>
  <c r="K14" i="265"/>
  <c r="K13" i="265"/>
  <c r="K12" i="265"/>
  <c r="K11" i="265"/>
  <c r="K69" i="265" l="1"/>
  <c r="K94" i="265"/>
  <c r="K58" i="265"/>
  <c r="K150" i="265"/>
  <c r="K168" i="265"/>
  <c r="K209" i="265"/>
  <c r="K39" i="265"/>
  <c r="K123" i="265"/>
  <c r="K160" i="265"/>
  <c r="K248" i="265"/>
  <c r="K34" i="265"/>
  <c r="K24" i="265"/>
  <c r="K53" i="265"/>
  <c r="K76" i="265"/>
  <c r="K145" i="265"/>
  <c r="K186" i="265"/>
  <c r="K240" i="265"/>
  <c r="K17" i="265"/>
  <c r="K9" i="265" s="1"/>
  <c r="K82" i="265"/>
  <c r="K108" i="265"/>
  <c r="K140" i="265"/>
  <c r="K156" i="265"/>
  <c r="K194" i="265"/>
  <c r="K215" i="265"/>
  <c r="K235" i="265"/>
  <c r="K266" i="265"/>
  <c r="K249" i="265" s="1"/>
  <c r="K230" i="265"/>
  <c r="K47" i="265"/>
  <c r="K112" i="265"/>
  <c r="K131" i="265"/>
  <c r="K161" i="265" l="1"/>
  <c r="K113" i="265"/>
  <c r="K216" i="265"/>
  <c r="K83" i="265"/>
  <c r="K18" i="265"/>
  <c r="K267" i="265" l="1"/>
  <c r="K269" i="265" s="1"/>
  <c r="K270" i="265" l="1"/>
  <c r="K273" i="265" l="1"/>
</calcChain>
</file>

<file path=xl/sharedStrings.xml><?xml version="1.0" encoding="utf-8"?>
<sst xmlns="http://schemas.openxmlformats.org/spreadsheetml/2006/main" count="1469" uniqueCount="520">
  <si>
    <t>Código</t>
  </si>
  <si>
    <t>Versión</t>
  </si>
  <si>
    <t>PRESUPUESTO OFICIAL</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</si>
  <si>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</si>
  <si>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</si>
  <si>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</si>
  <si>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</si>
  <si>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</si>
  <si>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</si>
  <si>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</si>
  <si>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</si>
  <si>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</si>
  <si>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</si>
  <si>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</si>
  <si>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</si>
  <si>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</si>
  <si>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</si>
  <si>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</si>
  <si>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</si>
  <si>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</si>
  <si>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</si>
  <si>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</si>
  <si>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</si>
  <si>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</si>
  <si>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I=</t>
  </si>
  <si>
    <t>U=</t>
  </si>
  <si>
    <t>TOTAL A.I.U</t>
  </si>
  <si>
    <t>A.I.U.=</t>
  </si>
  <si>
    <t>FORMULARIO 1</t>
  </si>
  <si>
    <t>PROPUESTA ECONÓMICA</t>
  </si>
  <si>
    <t xml:space="preserve">[NOMBRE DE LA ENTIDAD] </t>
  </si>
  <si>
    <t>VERSIÓN</t>
  </si>
  <si>
    <t xml:space="preserve">[NÚMERO DEL PROCESO]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</si>
  <si>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</si>
  <si>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</si>
  <si>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</si>
  <si>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</si>
  <si>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</si>
  <si>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</si>
  <si>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</si>
  <si>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</si>
  <si>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</si>
  <si>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</si>
  <si>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</si>
  <si>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</si>
  <si>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</si>
  <si>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</si>
  <si>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</si>
  <si>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</si>
  <si>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</si>
  <si>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</si>
  <si>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</si>
  <si>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</si>
  <si>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</si>
  <si>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</si>
  <si>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</si>
  <si>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</si>
  <si>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</si>
  <si>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</si>
  <si>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</si>
  <si>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</si>
  <si>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</si>
  <si>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</si>
  <si>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</si>
  <si>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</si>
  <si>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</si>
  <si>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</si>
  <si>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</si>
  <si>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</si>
  <si>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</si>
  <si>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</si>
  <si>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</si>
  <si>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</si>
  <si>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</si>
  <si>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</si>
  <si>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 xml:space="preserve"> </t>
  </si>
  <si>
    <t>OBSERVACIONES INTERVENTORÍA</t>
  </si>
  <si>
    <t>APROBACIÓN POR INTERVENTORÍA</t>
  </si>
  <si>
    <t>Matricula:</t>
  </si>
  <si>
    <t>Matricula :</t>
  </si>
  <si>
    <t>[La Entidad podrá utilizar este Formato para la presentación de los análisis de Precios Unitarios del Contratista en la oportunidad prevista en el numeral 8.1. del Documento Base]</t>
  </si>
  <si>
    <t xml:space="preserve">ANÁLISIS DE PRECIOS UNITARIOS </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</si>
  <si>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</si>
  <si>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</si>
  <si>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Contratista o su apoderado</t>
  </si>
  <si>
    <t>Representante legal del Interventor o su apoderado</t>
  </si>
  <si>
    <t xml:space="preserve">Formulario 1 - Propuesta económica  - Licitación de obra pública de infraestructura social </t>
  </si>
  <si>
    <t xml:space="preserve">Formulario 1 - Propuesta económica  -  Licitación de obra pública de infraestructura  social </t>
  </si>
  <si>
    <t>CCE-EICP-FM-116</t>
  </si>
  <si>
    <t>PRE</t>
  </si>
  <si>
    <t>PRELIMINARES</t>
  </si>
  <si>
    <t>PRE.01</t>
  </si>
  <si>
    <t>PRELIMANARES</t>
  </si>
  <si>
    <t>PRE.01.001</t>
  </si>
  <si>
    <t>LOCALIZACION Y REPLANTEO</t>
  </si>
  <si>
    <t>M2</t>
  </si>
  <si>
    <t>PRE.01.002</t>
  </si>
  <si>
    <t>CERRAMIENTO EN LONA VERDE, INCLUYE PARALES</t>
  </si>
  <si>
    <t>ML</t>
  </si>
  <si>
    <t>PRE.01.003</t>
  </si>
  <si>
    <t>DESMONTE DE PORTON EN PERFILERIA METALICA (INC RETIRO DE SOBR.)</t>
  </si>
  <si>
    <t>UND</t>
  </si>
  <si>
    <t>PRE.01.004</t>
  </si>
  <si>
    <t>DEMOLICIÓN DE CONSTRUCCIONES EXISTENTES MURO (INC. RETIRO DE SOBR.)</t>
  </si>
  <si>
    <t>PRE.01.005</t>
  </si>
  <si>
    <t>CAMPAMENTO PROVISIONAL DE 21 M2, EN LAMINAS DE</t>
  </si>
  <si>
    <t>AQ.01.002</t>
  </si>
  <si>
    <t>RELLENO CON MATERIAL GRANULAR SELECCIONADO DE CANTERAS AL 95% DEL P.M PARA PLANTILLA DE PISO Y PASILLOS. INCLUYE SUMINISTRO, TRANSPORTE, EXTENSIÓN, COMPACTACIÓN Y DEMÁS ACTIVIDADES PARA SU CORRECTA EJECUCIÓN</t>
  </si>
  <si>
    <t>M3</t>
  </si>
  <si>
    <t>AQ</t>
  </si>
  <si>
    <t>BAÑOS Y CAFETERIA</t>
  </si>
  <si>
    <t>AQ.01</t>
  </si>
  <si>
    <t>EXCAVACIONES  Y RELLENOS</t>
  </si>
  <si>
    <t>AQ.01.001</t>
  </si>
  <si>
    <t>DESCAPOTE HASTA 30 CM Y LIMPIEZA DEL TERRENO</t>
  </si>
  <si>
    <t>EXCAVACION EN MATERIAL COMUN DE ZAPATAS , VIGAS</t>
  </si>
  <si>
    <t>AQ.01.003</t>
  </si>
  <si>
    <t>AQ.01.004</t>
  </si>
  <si>
    <t>RETIRO DE MATERIAL SOBRANTE PROVENIENTE DE LAS
EXCAVACIONES.</t>
  </si>
  <si>
    <t>AQ.02</t>
  </si>
  <si>
    <t>ESTRUCTURA</t>
  </si>
  <si>
    <t>ES.01.001</t>
  </si>
  <si>
    <t>CONCRETO DE 3000 PSI PARA ZAPATAS</t>
  </si>
  <si>
    <t>CONCRETO VIGA CIMIENTOS DE 0.25 X 0.3</t>
  </si>
  <si>
    <t>ES.02.001</t>
  </si>
  <si>
    <t>CONCRETO PARA COLUMNAS</t>
  </si>
  <si>
    <t>ES.02.003</t>
  </si>
  <si>
    <t>CONCRETO VIGAS SUPERIOR</t>
  </si>
  <si>
    <t>AQ.02.005</t>
  </si>
  <si>
    <t>CONCRETO VIGA CINTA 0.15 CM X 0.2 M</t>
  </si>
  <si>
    <t>ES.02.002</t>
  </si>
  <si>
    <t>ACERO DE REFUERZO</t>
  </si>
  <si>
    <t>KG</t>
  </si>
  <si>
    <t>AQ.02.007</t>
  </si>
  <si>
    <t>CUBIERTA EN LAMINA TERMOACUSTICAS SEGÚN DISEÑO</t>
  </si>
  <si>
    <t>AQ.02.008</t>
  </si>
  <si>
    <t>ESTRUCTURA METALICA PARA TECHO , INCLUYE PINTURA</t>
  </si>
  <si>
    <t>AQ.03</t>
  </si>
  <si>
    <t>MAMPOSTERIA</t>
  </si>
  <si>
    <t>AQ.03.001</t>
  </si>
  <si>
    <t>MURO EN MAMPOTERIA EN BLOQUE No4</t>
  </si>
  <si>
    <t>AQ.03.002</t>
  </si>
  <si>
    <t>PANETES LISO 1:4 SOBRE MUROS INCLUYE FILOS Y DILATACIONES</t>
  </si>
  <si>
    <t>AQ.03.003</t>
  </si>
  <si>
    <t>MESÓN EN GRANITO ANCHO = 60CM</t>
  </si>
  <si>
    <t>M</t>
  </si>
  <si>
    <t>AQ.04</t>
  </si>
  <si>
    <t>IMPERMEABILIZACIONES</t>
  </si>
  <si>
    <t>AQ.04.001</t>
  </si>
  <si>
    <t>IMPERMEABILIZACION ZONAS HUMEDAS</t>
  </si>
  <si>
    <t>AQ.05</t>
  </si>
  <si>
    <t>PINTURA</t>
  </si>
  <si>
    <t>AQ.05.001</t>
  </si>
  <si>
    <t>PINTURA TIPO 1 SOBRE MUROS 3 MANOS</t>
  </si>
  <si>
    <t>AQ.05.002</t>
  </si>
  <si>
    <t>AQ.05.003</t>
  </si>
  <si>
    <t>CIELO RASO EN DY-WALL</t>
  </si>
  <si>
    <t>AQ.06</t>
  </si>
  <si>
    <t>PISOS</t>
  </si>
  <si>
    <t>AQ.06.001</t>
  </si>
  <si>
    <t>PLACA DE CONTRAPISO E=0.07M CON REFUERZO</t>
  </si>
  <si>
    <t>AQ.06.002</t>
  </si>
  <si>
    <t>AQ.06.003</t>
  </si>
  <si>
    <t>PLANTILLA DE NIVELACION 0,04 M</t>
  </si>
  <si>
    <t>AQ.06.004</t>
  </si>
  <si>
    <t>MALLA ELECTROSOLDADA ESTÁNDAR</t>
  </si>
  <si>
    <t>AQ.07</t>
  </si>
  <si>
    <t>ENCHAPES</t>
  </si>
  <si>
    <t>AQ.07.001</t>
  </si>
  <si>
    <t>WING SOBRE ENCHAPES</t>
  </si>
  <si>
    <t>AQ.07.002</t>
  </si>
  <si>
    <t>ENCHAPE BLANCO BRILLANTE PARED 30x30</t>
  </si>
  <si>
    <t>AQ.07.003</t>
  </si>
  <si>
    <t>SUMINISTRO E INSTALACION DE PISOS EN CERAMICA TIPO INSTITUCIONAL</t>
  </si>
  <si>
    <t>AQ.08</t>
  </si>
  <si>
    <t>CARPINTERIA DE MADERA Y METALICA</t>
  </si>
  <si>
    <t>AQ.08.001</t>
  </si>
  <si>
    <t>SUMINISTRO E INSTALACION DE PUERTA EN LAMINA SENCILLA CAL 18 INCL MARCO PINTURA Y CERRADURA</t>
  </si>
  <si>
    <t>AQ.08.002</t>
  </si>
  <si>
    <t>SUMINISTRO E INSTALACION DE PUERTA METALICA DOS HOJAS  CAL 18 INCL MARCO PINTURA Y CERRADURA</t>
  </si>
  <si>
    <t>AQ.08.003</t>
  </si>
  <si>
    <t>DIVICIONES EN ACERO INOXIDABLE</t>
  </si>
  <si>
    <t>AQ.08.004</t>
  </si>
  <si>
    <t>BARRA DISCAPACITADOS EN ACERO INOXIDABLE</t>
  </si>
  <si>
    <t>AQ.08.005</t>
  </si>
  <si>
    <t>SECADOR DE MANOS EN ACERO INOXIDABLE TIPO SENSOR DE ALTO TRAFICO</t>
  </si>
  <si>
    <t>AQ.08.006</t>
  </si>
  <si>
    <t>DESPENSADOR DE PAPEL HIGENICO EN ACERO INOXIDABLE CAPACIDAD 400 M</t>
  </si>
  <si>
    <t>AQ.08.007</t>
  </si>
  <si>
    <t>DISPENSADOR DE JABON DE COLGAR TIPO SPRAY</t>
  </si>
  <si>
    <t>AQ.08.008</t>
  </si>
  <si>
    <t>VENTANA EN ESTERA METALICA PARA CAFETERIA</t>
  </si>
  <si>
    <t>AQ.08.009</t>
  </si>
  <si>
    <t>PROTECTORES METALICOS PARA VENTANAS.</t>
  </si>
  <si>
    <t>AQ.9</t>
  </si>
  <si>
    <t>AMOBLAMIENTO</t>
  </si>
  <si>
    <t>AQ.9.001</t>
  </si>
  <si>
    <t>ESPEJOS</t>
  </si>
  <si>
    <t>AQ.9.002</t>
  </si>
  <si>
    <t>SUMINISTRO DE JUEGOS INFANTILES TIPO 1 (PEQUEÑOS)</t>
  </si>
  <si>
    <t>UN</t>
  </si>
  <si>
    <t>AQ.9.003</t>
  </si>
  <si>
    <t>SUMINISTRO GYM BIOSALUDABLE</t>
  </si>
  <si>
    <t>AQ.9.004</t>
  </si>
  <si>
    <t>SUMINISTRO DE BANCAS</t>
  </si>
  <si>
    <t>AQ.9.005</t>
  </si>
  <si>
    <t xml:space="preserve">SUMINISTRO E INSTALACION DE SILLAS </t>
  </si>
  <si>
    <t>AQ.10</t>
  </si>
  <si>
    <t>ZONAS VERDES</t>
  </si>
  <si>
    <t>AQ.10.001</t>
  </si>
  <si>
    <t>PRADIZACION DE ZONAS VERDES</t>
  </si>
  <si>
    <t>AQ.10.002</t>
  </si>
  <si>
    <t>ALCORQUE  1X1</t>
  </si>
  <si>
    <t>AQ.10.003</t>
  </si>
  <si>
    <t>JARDINERA EN BLOCH  0.15 cm ALTURA MAX 1 M</t>
  </si>
  <si>
    <t>AQ.10.004</t>
  </si>
  <si>
    <t>BASURERA EN ACERO INOXIDABLE</t>
  </si>
  <si>
    <t>ES.</t>
  </si>
  <si>
    <t>GRADERIA</t>
  </si>
  <si>
    <t>ES.01</t>
  </si>
  <si>
    <t>CIMIENTOS GRADERIA</t>
  </si>
  <si>
    <t>ES.01.003</t>
  </si>
  <si>
    <t>SOLADO E=0.05</t>
  </si>
  <si>
    <t>ES.01.004</t>
  </si>
  <si>
    <t>CONCRETO DE CIMENTACIONES (ZAPATAS Y VIGAS)</t>
  </si>
  <si>
    <t>ES.01.006</t>
  </si>
  <si>
    <t>ACERO DE REFUERZO ZAPATAS</t>
  </si>
  <si>
    <t>ES.01.007</t>
  </si>
  <si>
    <t>RETIRO DE SOBRANTES</t>
  </si>
  <si>
    <t>ES.01.009</t>
  </si>
  <si>
    <t>RELLENO COMPACTADO CON MATERIAL DEL SITIO</t>
  </si>
  <si>
    <t>ES.02</t>
  </si>
  <si>
    <t>ESTRUCTURAS DE CONCRETO REFORZADO</t>
  </si>
  <si>
    <t>CONCRETO DE COLUMNAS</t>
  </si>
  <si>
    <t>ACERO DE COLUMNAS</t>
  </si>
  <si>
    <t>CONCRETO VIGA</t>
  </si>
  <si>
    <t>ES.02.004</t>
  </si>
  <si>
    <t>ACERO DE REFUERZO VIGA</t>
  </si>
  <si>
    <t>ES.02.005</t>
  </si>
  <si>
    <t>CONCRETO DE LA LOSA</t>
  </si>
  <si>
    <t>ES.02.006</t>
  </si>
  <si>
    <t>ACERO DE REFUERZO LOSA</t>
  </si>
  <si>
    <t>ES.03</t>
  </si>
  <si>
    <t>CUBIERTA</t>
  </si>
  <si>
    <t>CONCRETO VIGA CUBIERTA</t>
  </si>
  <si>
    <t>ACERO VIGA CUBIERTA</t>
  </si>
  <si>
    <t>ACERO ESTRUCTURA METALICA</t>
  </si>
  <si>
    <t>CUBIERTA LAMINA TERMOACUSTICAS MARINA</t>
  </si>
  <si>
    <t>ES.04</t>
  </si>
  <si>
    <t>ALBERCA</t>
  </si>
  <si>
    <t>ES.04.001</t>
  </si>
  <si>
    <t>CONCRETO PARA ALBERCA</t>
  </si>
  <si>
    <t>ES.04.002</t>
  </si>
  <si>
    <t>ACERO DE REFUERZO ALBERCA</t>
  </si>
  <si>
    <t>HS.</t>
  </si>
  <si>
    <t>INSTALACIONES HIDRAULICO SANITARIAS</t>
  </si>
  <si>
    <t>HS.01</t>
  </si>
  <si>
    <t>EXCAVACIONES Y RELLENOS</t>
  </si>
  <si>
    <t>HS.01.001</t>
  </si>
  <si>
    <t>EXCAVACION PARA TUBERIA HIDROSANITARIA</t>
  </si>
  <si>
    <t>HS.01.002</t>
  </si>
  <si>
    <t>EXCAVACION PARA REGISTRO SANITARIO</t>
  </si>
  <si>
    <t>HS.01.003</t>
  </si>
  <si>
    <t>HS.02</t>
  </si>
  <si>
    <t>REDES DE AGUA POTABLE</t>
  </si>
  <si>
    <t>HS.02.001</t>
  </si>
  <si>
    <t>TUBERIA PVC-P RDE-9 1/2"</t>
  </si>
  <si>
    <t>HS.02.002</t>
  </si>
  <si>
    <t>TUBERIA PVC-P RDE-11 3/4"</t>
  </si>
  <si>
    <t>HS.02.003</t>
  </si>
  <si>
    <t>TUBERIA PVC-P RDE-13,5 1"</t>
  </si>
  <si>
    <t>HS.03</t>
  </si>
  <si>
    <t>VALVULAS DE AGUA POTABLE FRIA</t>
  </si>
  <si>
    <t>HS.03.001</t>
  </si>
  <si>
    <t>VALVULA DE COMPUERTA DE BRONCE o 1" AF</t>
  </si>
  <si>
    <t>HS.04</t>
  </si>
  <si>
    <t>PUNTOS DE AGUA POTABLE FRIA</t>
  </si>
  <si>
    <t>HS.04.001</t>
  </si>
  <si>
    <t>PUNTOS LAVAMANOS AGUA FRIA-FRIA</t>
  </si>
  <si>
    <t>HS.04.002</t>
  </si>
  <si>
    <t>PUNTO AGUA SANITARIO FLUXOMETRO</t>
  </si>
  <si>
    <t>HS.04.003</t>
  </si>
  <si>
    <t>PUNTO AGUA ORINAL FLUXOMETRO</t>
  </si>
  <si>
    <t>HS.05</t>
  </si>
  <si>
    <t>REDES DE DESAGUES DE AGUAS RESIDUALES</t>
  </si>
  <si>
    <t>HS.05.001</t>
  </si>
  <si>
    <t>TUBERIA DESAGUE PVC-S 2"</t>
  </si>
  <si>
    <t>HS.05.002</t>
  </si>
  <si>
    <t>TUBERIA DESAGUE PVC-S 3"ENTERRADA</t>
  </si>
  <si>
    <t>HS.05.003</t>
  </si>
  <si>
    <t>TUBERIA DESAGUE SANITARIO PVC-S 4" -ENTERRADA</t>
  </si>
  <si>
    <t>HS.05.004</t>
  </si>
  <si>
    <t>TUBERIA DESAGUE SANITARIO PVC-S 6" -ENTERRADA</t>
  </si>
  <si>
    <t>HS.05.005</t>
  </si>
  <si>
    <t>TUBERIA DESAGUE SANITARIO PVC-RIBLOC 8"-ENTERRADA</t>
  </si>
  <si>
    <t>HS.05.006</t>
  </si>
  <si>
    <t>CAJA DE INSPECCIÓN DE 60X60CM, EN CONCRETO DE F'C=3.000PSI, INCLUYE EXCAVACIÓN Y TAPE, TAPA Y HERRAJES E INCLUYE TODO LO NECESARIO PARA SU CORRECTO FUNCIONAMIENTO.</t>
  </si>
  <si>
    <t>HS.05.007</t>
  </si>
  <si>
    <t>CAJA DE INSPECCIÓN DE 100X100CM, EN CONCRETO DE F'C=3.000PSI, INCLUYE EXCAVACIÓN Y TAPE, TAPA Y HERRAJES E INCLUYE TODO LO NECESARIO PARA SU CORRECTO FUNCIONAMIENTO.</t>
  </si>
  <si>
    <t>HS.06</t>
  </si>
  <si>
    <t>PUNTOS DE DESAGUES DE AGUAS RESIDUALES</t>
  </si>
  <si>
    <t>HS.06.001</t>
  </si>
  <si>
    <t>PUNTO SANITARIO PARED 2"</t>
  </si>
  <si>
    <t>HS.06.002</t>
  </si>
  <si>
    <t>PUNTO SANITARIO PISO 2"</t>
  </si>
  <si>
    <t>HS.06.003</t>
  </si>
  <si>
    <t>PUNTO SANITARIO INODORO 4"</t>
  </si>
  <si>
    <t>HS.07</t>
  </si>
  <si>
    <t>REDES DE DESAGUIES DE AGUAS LLUVIAS</t>
  </si>
  <si>
    <t>HS.07.001</t>
  </si>
  <si>
    <t>TRAGANTE DE PISO AGUAS LLUVIAS 6"</t>
  </si>
  <si>
    <t>HS.07.002</t>
  </si>
  <si>
    <t>TUBERIA DESAGUE DE AGUAS LLUVIAS PVC-V4"</t>
  </si>
  <si>
    <t>HS.07.003</t>
  </si>
  <si>
    <t>TUBERIA DESAGUE DE AGUAS LLUVIAS PVC-V4" ENTERRADA</t>
  </si>
  <si>
    <t>HS.08</t>
  </si>
  <si>
    <t>INSTALACION DE APARATOS ARTEFACTOS</t>
  </si>
  <si>
    <t>HS.08.001</t>
  </si>
  <si>
    <t>SUMINISTRO E INSTALACION DE SANITARIO TIPO FLUXOMETRO INSTITUCIONAL</t>
  </si>
  <si>
    <t>HS.08.002</t>
  </si>
  <si>
    <t>SUMINISTRO E INSTALACION DE LAVAMANOS TIPO INSTITUCIONAL</t>
  </si>
  <si>
    <t>HS.08.003</t>
  </si>
  <si>
    <t>SUMINISTRO E INSTALACION ORINAL MEDIANO CON FLUXOMETRO</t>
  </si>
  <si>
    <t>HS.08.004</t>
  </si>
  <si>
    <t>SUMISTRO E INSTALACION DE POCETAS DOBLE  O LAVA PLATO EN ACERO L: 1.7</t>
  </si>
  <si>
    <t>HS.09</t>
  </si>
  <si>
    <t>EQUIPOS HIDRAULICOS</t>
  </si>
  <si>
    <t>HS.09.001</t>
  </si>
  <si>
    <t>EQUIPO DE BOMBEO DE PRESION CONSTANTE Y CAUDAL VARIABLE DE TRES BOMBAS CON ACCESORIOS</t>
  </si>
  <si>
    <t>HS.09.002</t>
  </si>
  <si>
    <t>CONEXIÓN COMPLETA A ALBERCA SUBTERRANEA INCLUYE SISTEMA DE BOMBEO, ACCESORIOS Y TODO LO NECESARIO PARA SU CORRECTA INSTALACION Y FUNCIONAMIENTO.</t>
  </si>
  <si>
    <t>EL</t>
  </si>
  <si>
    <t>EL INSTALACIONES ELECTRICAS</t>
  </si>
  <si>
    <t>EL.01</t>
  </si>
  <si>
    <t>INSTALACIONES DE MEDIA TENSION</t>
  </si>
  <si>
    <t>EL.01.001</t>
  </si>
  <si>
    <t>SUMINISTRO E INSTALACION DE RETENIDA DIRECTO A TIERRA PARA MEDIA TENSION  RT-003</t>
  </si>
  <si>
    <t>EL.01.002</t>
  </si>
  <si>
    <t>SUMINISTRO E INSTALACION DE POSTE HPV 1050 KG. 12 M( INCLUYE EXCAVACION P/APOYO)</t>
  </si>
  <si>
    <t>EL.01.003</t>
  </si>
  <si>
    <t>SUMINISTRO E INSTALACION DE ESTRUCTURA TIPO HORIZONTAL BIFASICO ANCLAJE HASTA 60º 13.2 - 34.5 KV  (MT326)</t>
  </si>
  <si>
    <t>EL.01.004</t>
  </si>
  <si>
    <t>SUMINISTRO E INSTALACION DE ESTRUCTURA TIPO HORIZONTAL BIFASICO FIN DE LINEA 13.2 - 34.5 KV  (MT336)</t>
  </si>
  <si>
    <t>EL.01.005</t>
  </si>
  <si>
    <t>SUMINISTRO Y TENDIDO CIRCUITO BIFASICO AEREO EN CONDUCTOR AL TIPO ACSR 1/0 AWG, CONFIGURACION S/N</t>
  </si>
  <si>
    <t>EL.02</t>
  </si>
  <si>
    <t>INSTALACIONES INTERNAS DE BAJA TENSION</t>
  </si>
  <si>
    <t>EL.02.001</t>
  </si>
  <si>
    <t>CANALIZACIÓN DE TUBERÍAS DE  60 PROF. 30 CMS ANCHO (EXCAVACIÓN, RELLENO Y COMPACTACIÓN EN MATERIAL NATURAL) E INSTALACION DE CONDUCTOR EQUIPOTENCIAL</t>
  </si>
  <si>
    <t>EL.02.002</t>
  </si>
  <si>
    <t>SUMINISTRO E INSTALACION DE BANCO DE DUCTOS SUBTERRANEO 4" PVC TIPO DB + RESERVA DE 4"</t>
  </si>
  <si>
    <t>EL.02.003</t>
  </si>
  <si>
    <t>SUMINISTRO E INSTALACION DE BANCO DE DUCTOS SUBTERRANEO TUBERIA CONDUIT PVC 1-1/2" + RESERVA</t>
  </si>
  <si>
    <t>EL.02.004</t>
  </si>
  <si>
    <t>SUMINISTRO E INSTALACION DE BANCO DE DUCTOS SUBTERRANEO TUBERIA CONDUIT PVC 2" + RESERVA</t>
  </si>
  <si>
    <t>EL.02.005</t>
  </si>
  <si>
    <t>SUMINISTRO Y TENDIDO DE ACOMETIDA EN BAJA TENSION AL 2F CAL. 2 AWG SERIE 8000 + 1T CAL. 10 AWG CU.</t>
  </si>
  <si>
    <t>EL.02.006</t>
  </si>
  <si>
    <t>SUMINISTRO Y TENDIDO DE ACOMETIDA EN BAJA TENSION CU 2L CAL. 12 AWG + 1T CAL. 12 AWG CU. THNN -THWN-2</t>
  </si>
  <si>
    <t>EL.02.007</t>
  </si>
  <si>
    <t>SUMINISTRO Y TENDIDO DE ACOMETIDA EN BAJA TENSION CU 3L. CAL 8 AWG + 1T CAL. 10 AWG CU. THNN -THWN-2</t>
  </si>
  <si>
    <t>EL.02.008</t>
  </si>
  <si>
    <t>SUMINISTRO Y TENDIDO DE ACOMETIDA EN BAJA TENSION AL 2F CAL. 6 AWG SERIE 8000 + 1T CAL. 10 AWG CU.</t>
  </si>
  <si>
    <t>EL.02.009</t>
  </si>
  <si>
    <t>SUMINISTRO E INSTALACION DE INTERRUPTOR DOBLE 120 VAC EN TUBERIA PVCSCH40/EMT</t>
  </si>
  <si>
    <t>EL.02.010</t>
  </si>
  <si>
    <t>SUMINISTRO E INSTALACION DE SALIDA DE ILUMINACION 120 VAC EN TUBERIA EMT O PVC SCH 40, INCLUYE LUMINARIA TIPO LED HERMETICA HASTA 36W O SIMILAR</t>
  </si>
  <si>
    <t>EL.02.011</t>
  </si>
  <si>
    <t>SUMINISTRO E INSTALACION DE TOMACORRIENTE DOBLE 120 VAC 15 AMP EN TUBERIA PVCSCH40/EMT</t>
  </si>
  <si>
    <t>EL.02.012</t>
  </si>
  <si>
    <t>SUMINISTRO E INSTALACION DE SALIDAD DE ILUMINACION DE EMERGENCIA 2X1W AUTONOMIA 1 HORA</t>
  </si>
  <si>
    <t>EL.02.013</t>
  </si>
  <si>
    <t>SUMINISTRO E INSTALACION DE TOMA AEREA TIPO INDUSTRIAL DE SOBREPONER 250 VAC 50 AMP EN TUBERIA PVC MACHO Y HEMBRA</t>
  </si>
  <si>
    <t>EL.02.014</t>
  </si>
  <si>
    <t>SUMINISTRO E INSTALACION DE TABLERO DE INCRUSTAR O SOBREPONER DE 12 CTOS. TQ CON TAPA Y CERRADURA  BIFASICO SIN TOTALIZADOR</t>
  </si>
  <si>
    <t>EL.02.015</t>
  </si>
  <si>
    <t>SUMINISTRO E INSTALACION DE DUCTO 1" EN EMT O PVC SCH 40, INCLUYE ACCESORIOS DE SOPORTERIA Y DISTRIBUCION</t>
  </si>
  <si>
    <t>EL.02.016</t>
  </si>
  <si>
    <t>SUMINISTRO Y TENDIDO DE ACOMETIDA EN BAJA TENSION AL 3F CAL. 4/0 AWG SERIE 8000 + 1T CAL. 10 AWG CU.</t>
  </si>
  <si>
    <t>EL.03</t>
  </si>
  <si>
    <t>SUBESTACION ELECTRICA</t>
  </si>
  <si>
    <t>EL.03.001</t>
  </si>
  <si>
    <t>SUMINISTRO Y CONSTRUCCION DE MALLA PUESTA A TIERRA TIPO CUADRATICA</t>
  </si>
  <si>
    <t>EL.03.002</t>
  </si>
  <si>
    <t>SUMINISTRO E INSTALACION DE TRANSFORMADOR TIPO POSTE 75 KVA 220/127 VAC</t>
  </si>
  <si>
    <t>EL.03.003</t>
  </si>
  <si>
    <t>CONSTRUCCIÓN DE CÁRCAMO LINEAL DE 40X40 CM. EN CONCRETO DE 21 MPA., CON UN ESPESOR DE 8 CM. (MEDIDAS EXTERNAS) CON MARCO REMOVIBLE Y TAPA METÁLICA ANTIDESLIZANTE EN "T" FIJA DE 0.30 X 3.0, PLATINAS PORTANTES DE 1" X 3/16", ACABADO GALVANIZADO POR INMERSIÓN EN CALIENTE, MARCO EN "L" DE 1 1/4" X 3/16"</t>
  </si>
  <si>
    <t>EL.03.004</t>
  </si>
  <si>
    <t>SUMINISTRO Y TENDIDO DE ACOMETIDA EN BAJA TENSION 2X(2F+1N) CAL. 4/0 AWG CU + 1T CAL. 2 AWG DESNUDO CU.</t>
  </si>
  <si>
    <t>EL.03.005</t>
  </si>
  <si>
    <t>SUMINISTRO E INSTALACION DE TABLERO GENERAL DE CONTROL, 250 AMP IP-54 (1800 X1000 X 500) MM TIPO EXTERIOR O SIMILAR</t>
  </si>
  <si>
    <t>EL.03.006</t>
  </si>
  <si>
    <t>SUMINISTRO E INSTALACION DE PLANTA ELÉCTRICA DE 75 KVA MODO MONOFASICO 220V PARA TRABAJO PESADO, ACCIONADA CON MOTOR CUMMINS A 1800 RPM O SIMILAR Y DISEÑADA PARA SER CONECTADA DE FORMA TRIFÁSICA O MONOFÁSICA, REGULACIÓN DE VOLTAJE ELECTRÓNICO (AVR) Y CABINA DE INSONORIZACIÓN. CARGADOR DE BATERÍA, QUE GARANTIZA UN SUMINISTRO PERMANENTE DE CARGA A LA BATERÍA DE LA PLANTA. 60 HZ 220 VAC TRIFASICO 3 HILOS, TANQUE DE 20 GLS AUTONOMIA DE 7 HORAS, CONTINUO +  TRANSFERENCIA AUTOMATICA, (INCLUYE ACCESORIOS PARA SU CORRECTA INSTALACION.</t>
  </si>
  <si>
    <t>EL.04</t>
  </si>
  <si>
    <t>SISTEMA DE ILUMINACION</t>
  </si>
  <si>
    <t>EL.04,001</t>
  </si>
  <si>
    <t>EL.04,002</t>
  </si>
  <si>
    <t>EL.04,003</t>
  </si>
  <si>
    <t>SUMINISTRO Y CONSTRUCCION DE BASE ARMADA EN CONCRETO Y HIERRO FORJADO, SEGÚN ESPECIFICACIONES PARA MASTIL DE 18 MTS. INCLUYE ESTUDIO DE SUELOS Y DE DISEÑO ESTRUCTURAL</t>
  </si>
  <si>
    <t>EL.04,004</t>
  </si>
  <si>
    <t>EL.04,005</t>
  </si>
  <si>
    <t>SUMINISTRO E INSTALACIÓN DE POSTE DE ALUMBRADO 6-7M, CIMENTACION Y BASE</t>
  </si>
  <si>
    <t>EL.04,006</t>
  </si>
  <si>
    <t>BAJANTE GALVANIZADO IMC 3" (INCLUYE SOPORTES Y CAPACETE 3")</t>
  </si>
  <si>
    <t>EL.04,007</t>
  </si>
  <si>
    <t>CONECTORES MIMETALICOS AL-CU PARA LUMINACIAS MASTILES Y POSTES DE ALUMBRADO</t>
  </si>
  <si>
    <t>EL.04,008</t>
  </si>
  <si>
    <t>SISTEMA DE APANTALLAMIENTO DE MASTILES</t>
  </si>
  <si>
    <t>EL.04,009</t>
  </si>
  <si>
    <t>SUMINISTRO E INSTALACION DE MEDIDA SEMIDIRECTA TIPO EXTERIOR</t>
  </si>
  <si>
    <t>EL.04,013</t>
  </si>
  <si>
    <t>REGISTROS ELECTRICOS 60X60</t>
  </si>
  <si>
    <t>EL.05</t>
  </si>
  <si>
    <t>TRAMITES, DESCARGOS Y LEGALIZACION DE OBRAS</t>
  </si>
  <si>
    <t>EL.05.001</t>
  </si>
  <si>
    <t>DISEÑOS ELECTRICOS EN MEDIA TENSION Y BAJA TENSION APLICANDO RETIE, RETILAP Y ESPECIFICACIONES DEL OPERADOR DE RED</t>
  </si>
  <si>
    <t>EL.05.002</t>
  </si>
  <si>
    <t>PAGOS POR CONCEPTO DE CONSULTORIA, REVISION DE MATERIALES DESCARGOS DE OBRAS PREVIAS Y PROVISIONAL DE OBRA</t>
  </si>
  <si>
    <t>EL.05.003</t>
  </si>
  <si>
    <t>PAGOS POR CONCEPTO DE CERTIFICACION RETIE</t>
  </si>
  <si>
    <t>EL.05.004</t>
  </si>
  <si>
    <t>PAGOS POR CONCEPTO DE CERTIFICACION RETILAP</t>
  </si>
  <si>
    <t>TJF</t>
  </si>
  <si>
    <t>TERRENO DE JUEGO FUTBOL</t>
  </si>
  <si>
    <t>TJF.01</t>
  </si>
  <si>
    <t>CAPA VEGETAL</t>
  </si>
  <si>
    <t>TJ.01.001</t>
  </si>
  <si>
    <t>NIVELACION Y COMPACTACION DEL AREA TOTAL</t>
  </si>
  <si>
    <t>TJF.02</t>
  </si>
  <si>
    <t>OBRAS PARA DRENAJE DE LA CANCHA</t>
  </si>
  <si>
    <t>TJF.02.001</t>
  </si>
  <si>
    <t>EXCAVACION A MAQUINA PARA REMOCION DE MATERIAL</t>
  </si>
  <si>
    <t>TJF.02.002</t>
  </si>
  <si>
    <t>TJF.02.003</t>
  </si>
  <si>
    <t>TJF.02.004</t>
  </si>
  <si>
    <t>TJF.02.005</t>
  </si>
  <si>
    <t>SUMINISTRO E INSTALACION DE GEOTEXTIL FT 2100</t>
  </si>
  <si>
    <t>CAJA DE INSPECCIÓN DE 80X80CM, EN CONCRETO DE F'C=3.000PSI, INCLUYE EXCAVACIÓN Y TAPE, TAPA Y HERRAJES E INCLUYE TODO LO NECESARIO PARA SU CORRECTO FUNCIONAMIENTO.</t>
  </si>
  <si>
    <t>TJF.02.008</t>
  </si>
  <si>
    <t>RELLENO GRAVILLA DE 3/4 . INCLUYE SUMINISTRO, TRANSPORTE, EXTENSIÓN, COMPACTACIÓN Y DEMÁS ACTIVIDADES PARA SU CORRECTA EJECUCIÓN</t>
  </si>
  <si>
    <t>TJF.02.009</t>
  </si>
  <si>
    <t>TJF.03</t>
  </si>
  <si>
    <t>GRAMA SINTETICA</t>
  </si>
  <si>
    <t>TJF.04.001</t>
  </si>
  <si>
    <t>SUMINISTRO TRANSPORTES E INSTALACION DE GRAMA SINTETICA, CUYO PROVEEDOR SERA CERTIFICADO FIFA PREFER PRODUCER, DE 50 MM, 320 MICRONES, 12000 DTEX, STICH 13/10 CM,  CON PROTECCION UV Y TRIPLE BACKING.</t>
  </si>
  <si>
    <t>RELLENO CON ARENA CALIZA  GRANUETRIA DE DISEÑO . INCLUYE SUMINISTRO, TRANSPORTE, EXTENSIÓN, COMPACTACIÓN Y DEMÁS ACTIVIDADES PARA SU CORRECTA EJECUCIÓN</t>
  </si>
  <si>
    <t>TJ.05</t>
  </si>
  <si>
    <t>EQUIPAMIENTO</t>
  </si>
  <si>
    <t>TJ.05.001</t>
  </si>
  <si>
    <t>PZA</t>
  </si>
  <si>
    <t>TJ.05.002</t>
  </si>
  <si>
    <t>TJ.05.003</t>
  </si>
  <si>
    <t>TJ.06</t>
  </si>
  <si>
    <t>CERRAMIENTO DE CANCHA</t>
  </si>
  <si>
    <t>TJ.06.001</t>
  </si>
  <si>
    <t>MURO EN BLOCK DE 0.15, RELLENO H:0.8</t>
  </si>
  <si>
    <t>VIGA CIMIENTO DE 0.3 M X 0.25</t>
  </si>
  <si>
    <t>TJ.06.004</t>
  </si>
  <si>
    <t>SUMINISTRO E INSTALACIÓN DE MALLA PANEL PREFABRICADA EN ALAMBRE DE ACERO GALVANIZADA, RECUBRIMIENTO EN PINTURA DE POLIÉSTER DE 4.75MM DE DIÁMETRO CON PUNTOS DE CRUCE ELECTROSOLDADOS, EN CUADROS DE 100MM X 50MM</t>
  </si>
  <si>
    <t>PR</t>
  </si>
  <si>
    <t>ZONA DE CIRCULACION</t>
  </si>
  <si>
    <t>PR .01.001</t>
  </si>
  <si>
    <t>PR .01.002</t>
  </si>
  <si>
    <t>PR .01.003</t>
  </si>
  <si>
    <t>PR .01.004</t>
  </si>
  <si>
    <t>PR .01.005</t>
  </si>
  <si>
    <t>PR .01.006</t>
  </si>
  <si>
    <t>PLANTAS ORNAMENTALES CORALITO, ICACO O SIMILAR</t>
  </si>
  <si>
    <t>PR .01.007</t>
  </si>
  <si>
    <t>PR .01.009</t>
  </si>
  <si>
    <t>RAMPA DE ACCESO</t>
  </si>
  <si>
    <t>PR .01.010</t>
  </si>
  <si>
    <t>ANDENES</t>
  </si>
  <si>
    <t>PR .01.011</t>
  </si>
  <si>
    <t>PR .01.012</t>
  </si>
  <si>
    <t>MALLA ELECTROSOLDAS</t>
  </si>
  <si>
    <t>PR .01.013</t>
  </si>
  <si>
    <t>ESCALINATAS FUNDIDAS EN CONCRETO Y OTRO</t>
  </si>
  <si>
    <t>PR .01.014</t>
  </si>
  <si>
    <t>ACERO DE JUNTAS LOSA CONTA PISO</t>
  </si>
  <si>
    <t>PR .01.015</t>
  </si>
  <si>
    <t>MURO DE CONTECCION Y NIVELACION</t>
  </si>
  <si>
    <t>PR .01.016</t>
  </si>
  <si>
    <t>PMA</t>
  </si>
  <si>
    <t>PLAN DE SEGURIDAD Y SALUD EN EL TRABAJO</t>
  </si>
  <si>
    <t>ESTRATEGIA DE COMUNICACIÓN, VISIBILIDAD Y APOYO A LA SUPERVISIÓN DEL PROYECTO</t>
  </si>
  <si>
    <t>IMPREVISTO</t>
  </si>
  <si>
    <t>PANETES LISO 1:4 SOBRE MUROS INCLUYE FILOS Y
DILATACIONES</t>
  </si>
  <si>
    <t>SUMINISTRO E INSTALACION DE ESTUCO PLASTICO
INTERIOR Y EXTERIOR INCLUYE FILOS Y DILATACIONES</t>
  </si>
  <si>
    <t>CONSTRUCCION DE  ADOQUNES SEGÚN DISEÑO
ARQUITECTONICO</t>
  </si>
  <si>
    <t>EXCAVACIÓN MANUAL EN MATERIAL COMÚN DE 0,0M &lt; H ≤
3,00M DE PROFUNDIDAD PARA ZAPATAS</t>
  </si>
  <si>
    <t>ES.01.002</t>
  </si>
  <si>
    <t>EXCAVACIÓN MANUAL EN MATERIAL COMÚN DE 0,0M &lt; H ≤ 5,00M DE PROFUNDIDAD PARA CAISSON DIAMETRO EXTERIOR 1.2M</t>
  </si>
  <si>
    <t>ES.01.005</t>
  </si>
  <si>
    <t>CONCRETO PARA CAISSON DE D:1.2M</t>
  </si>
  <si>
    <t>ES.01.008</t>
  </si>
  <si>
    <t>RELLENO COMPACTADO CON MATERIAL SELECCIONADO
PARA CAISSON</t>
  </si>
  <si>
    <t>SUMINISTRO E ISTALACIÓN DE MASTIL 18 MTS EN ACERO GALVANIZADO EN CALIENTE, INCLUYE CANASTILLA RECTANGULAR PARA 1-12 REFLECTORES DISEÑADO PARA UNA VELOCIDAD EL VIENTO  130 KM/H, CON ESCALERILLA DE ASCENSO Y GUAYA PARA INSTALACIÓN E LINEA DE VIDA  A PARTIR DE 8 MTS , PERNOS ANCLAJE Y PLANTILLA DE FUNDICIÓN</t>
  </si>
  <si>
    <t>SUMINISTRO E INSTALACIÓN DE LUMINARIA PROYECTOR DEPORTIVO 175LM/W, 100-277V, 5000K, 100.000HRS, MIN 87.000 LM, 5 AÑOS DE GARANTIA, FIJACION EN ESTRUCTURA DE 20 MTS</t>
  </si>
  <si>
    <t>SUMINISTRO E INSTALACIÓN DE LUMINARIA DECORATIVA AP 60W, IP-66, 9000LM, 160 LM/W, 100.000 HRS, 5 AÑOS DE GARATIA</t>
  </si>
  <si>
    <t>EL.04,010</t>
  </si>
  <si>
    <t>POSTE EN FIBRA PARA CANCHA MULTIPLE</t>
  </si>
  <si>
    <t>EL.04,011</t>
  </si>
  <si>
    <t>ESTRUCTURA SOPORTES LUMINARIAS CANCHA MULTIPPLE</t>
  </si>
  <si>
    <t>EL.04,012</t>
  </si>
  <si>
    <t>SUMINISTRO E INSTALACION DE LUMINARIA DEPORTIVA, MIN 170 LM/W, 100-277V, 100.000HRS, 53000LM, 5000K, 5 AÑOS DE GARANTIA</t>
  </si>
  <si>
    <t>SUMINISTRO Y COLOCACION DE TUBERIA DE PVC
PERFORADA, D=6 PULG</t>
  </si>
  <si>
    <t>SUMINISTRO Y COLOCACION DE TUBERIA DE PVC
PERFORADA, D=12 PULG</t>
  </si>
  <si>
    <t>SUMINISTRO Y COLOCACION DE TUBERIA DE PVC
PERFORADA, D=4 PULG</t>
  </si>
  <si>
    <t>RELLENO CON ARENA GRANUETRIA DE DISEÑO . INCLUYE
SUMINISTRO, TRANSPORTE, EXTENSIÓN, COMPACTACIÓN</t>
  </si>
  <si>
    <t>SUMINISTRO E INSTALACION DE ARQUERIAS DE FUTBOL EN
ALUMINIO, INCLUYE MALLA M.</t>
  </si>
  <si>
    <t>SUMINISTRO E INSTALACION DE BANDERINES CON
RESORTE PARA AREA DE CORNER</t>
  </si>
  <si>
    <t>SUMINISTRO E INSTALACION DE BANCAS PARA SUPLENTE
EN ESTRUCTURA METALICA Y CUBIERTA EN</t>
  </si>
  <si>
    <t>VIGA CINTA  Y COLUMNETAS DE 0.15 X 0,2 Y COLUMNETAS
DE 0.15 X 0.20</t>
  </si>
  <si>
    <t>RELLENO COMPACTADO CON MATERIAL SELECCIONADO
ZAHORRA</t>
  </si>
  <si>
    <t>CONCRETO DE 3000 PARA PARQUEADEROS Y ZONA DE
JUEGOS  E:0,20 m</t>
  </si>
  <si>
    <t>BORDILLO PREFABRICADO</t>
  </si>
  <si>
    <t>BICICLETERO DE 6 PUESTO EN ACERO INIXIDABLE</t>
  </si>
  <si>
    <t>LOSA CONTRA PISO ZONA DE CIRCULACION Y CANCHA</t>
  </si>
  <si>
    <t>BARRANDA DE PROTECCION EN ACERO GALVANIZADO DE
2" ALTURA 1M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</si>
</sst>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8">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_-* #,##0.00\ &quot;Pts&quot;_-;\-* #,##0.00\ &quot;Pts&quot;_-;_-* &quot;-&quot;??\ &quot;Pts&quot;_-;_-@_-"/>
    <numFmt numFmtId="176" formatCode="#,##0.0000"/>
    <numFmt numFmtId="177" formatCode="0#.00\ \L\t"/>
    <numFmt numFmtId="178" formatCode="_([$$-240A]\ * #,##0.00_);_([$$-240A]\ * \(#,##0.00\);_([$$-240A]\ * &quot;-&quot;??_);_(@_)"/>
    <numFmt numFmtId="179" formatCode="_([$$-240A]\ * #,##0_);_([$$-240A]\ * \(#,##0\);_([$$-240A]\ * &quot;-&quot;??_);_(@_)"/>
    <numFmt numFmtId="180" formatCode="_-* #,##0.00\ [$€]_-;\-* #,##0.00\ [$€]_-;_-* &quot;-&quot;??\ [$€]_-;_-@_-"/>
    <numFmt numFmtId="181" formatCode="_ [$$-240A]\ * #,##0.00_ ;_ [$$-240A]\ * \-#,##0.00_ ;_ [$$-240A]\ * &quot;-&quot;??_ ;_ @_ "/>
    <numFmt numFmtId="182" formatCode="_ * #,##0_ ;_ * \-#,##0_ ;_ * &quot;-&quot;??_ ;_ @_ "/>
    <numFmt numFmtId="183" formatCode="_-[$$-240A]\ * #,##0.00_ ;_-[$$-240A]\ * \-#,##0.00\ ;_-[$$-240A]\ * &quot;-&quot;??_ ;_-@_ "/>
    <numFmt numFmtId="184" formatCode="##0"/>
    <numFmt numFmtId="185" formatCode="0.000"/>
    <numFmt numFmtId="186" formatCode="0.0000"/>
    <numFmt numFmtId="187" formatCode="_-* #,##0\ _P_t_s_-;\-* #,##0\ _P_t_s_-;_-* &quot;-&quot;??\ _P_t_s_-;_-@_-"/>
    <numFmt numFmtId="188" formatCode="0.00%;\-0.00%;&quot;&quot;"/>
    <numFmt numFmtId="189" formatCode="&quot;$&quot;#,##0\ ;\(&quot;$&quot;#,##0\)"/>
    <numFmt numFmtId="190" formatCode="\(0%\)"/>
    <numFmt numFmtId="191" formatCode=";;"/>
    <numFmt numFmtId="192" formatCode="d\ \d\e\ mmmm\ \d\e\ yyyy"/>
    <numFmt numFmtId="193" formatCode="0%;\-0%;&quot;&quot;"/>
    <numFmt numFmtId="194" formatCode="#0&quot;.&quot;000&quot;´&quot;000&quot;.&quot;000"/>
    <numFmt numFmtId="195" formatCode="##0&quot;.&quot;000"/>
    <numFmt numFmtId="196" formatCode="##0&quot;´&quot;000&quot;.&quot;000"/>
    <numFmt numFmtId="197" formatCode="_(&quot;$&quot;\ * #,##0_);_(&quot;$&quot;\ * \(#,##0\);_(&quot;$&quot;\ * &quot;-&quot;??_);_(@_)"/>
    <numFmt numFmtId="198" formatCode="#0&quot;.&quot;"/>
    <numFmt numFmtId="199" formatCode="0.0%;\-0.0%;&quot;&quot;"/>
    <numFmt numFmtId="200" formatCode="&quot;$&quot;\ #,##0_);\(&quot;$&quot;\ #,##0\)"/>
  </numFmts>
  <fonts count="56">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8"/>
      <name val="Arial"/>
      <family val="2"/>
      <charset val="1"/>
    </font>
    <font>
      <sz val="8"/>
      <name val="Arial"/>
      <family val="2"/>
      <charset val="1"/>
    </font>
    <font>
      <b/>
      <sz val="11"/>
      <name val="Verdana"/>
      <family val="2"/>
    </font>
    <font>
      <sz val="11"/>
      <name val="Verdana"/>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8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0"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6"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7"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5" fontId="5" fillId="0" borderId="0" applyFont="0" applyFill="0" applyBorder="0" applyAlignment="0" applyProtection="0"/>
    <xf numFmtId="165" fontId="5" fillId="0" borderId="0" applyFont="0" applyFill="0" applyBorder="0" applyAlignment="0" applyProtection="0"/>
    <xf numFmtId="17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5"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4" fontId="6" fillId="0" borderId="49">
      <alignment horizontal="right"/>
    </xf>
    <xf numFmtId="184" fontId="6" fillId="0" borderId="49">
      <alignment horizontal="right"/>
    </xf>
    <xf numFmtId="2" fontId="6" fillId="0" borderId="0"/>
    <xf numFmtId="2" fontId="6" fillId="0" borderId="0"/>
    <xf numFmtId="2" fontId="6" fillId="0" borderId="0"/>
    <xf numFmtId="185" fontId="6" fillId="0" borderId="0"/>
    <xf numFmtId="185" fontId="6" fillId="0" borderId="0"/>
    <xf numFmtId="185" fontId="6" fillId="0" borderId="0"/>
    <xf numFmtId="186" fontId="7" fillId="0" borderId="0"/>
    <xf numFmtId="186" fontId="7" fillId="0" borderId="0"/>
    <xf numFmtId="186" fontId="7" fillId="0" borderId="0"/>
    <xf numFmtId="184" fontId="6" fillId="0" borderId="49">
      <alignment horizontal="right"/>
    </xf>
    <xf numFmtId="187" fontId="4" fillId="0" borderId="0">
      <protection locked="0"/>
    </xf>
    <xf numFmtId="3" fontId="33" fillId="0" borderId="0" applyFont="0" applyFill="0" applyBorder="0" applyAlignment="0" applyProtection="0"/>
    <xf numFmtId="188" fontId="4" fillId="0" borderId="0">
      <protection locked="0"/>
    </xf>
    <xf numFmtId="189" fontId="33" fillId="0" borderId="0" applyFont="0" applyFill="0" applyBorder="0" applyAlignment="0" applyProtection="0"/>
    <xf numFmtId="190"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1" fontId="34" fillId="0" borderId="0">
      <protection locked="0"/>
    </xf>
    <xf numFmtId="191" fontId="34" fillId="0" borderId="0">
      <protection locked="0"/>
    </xf>
    <xf numFmtId="191" fontId="34" fillId="0" borderId="0">
      <protection locked="0"/>
    </xf>
    <xf numFmtId="191" fontId="34" fillId="0" borderId="0">
      <protection locked="0"/>
    </xf>
    <xf numFmtId="191" fontId="34" fillId="0" borderId="0">
      <protection locked="0"/>
    </xf>
    <xf numFmtId="191" fontId="34" fillId="0" borderId="0">
      <protection locked="0"/>
    </xf>
    <xf numFmtId="191" fontId="34" fillId="0" borderId="0">
      <protection locked="0"/>
    </xf>
    <xf numFmtId="192"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3" fontId="4" fillId="0" borderId="0">
      <protection locked="0"/>
    </xf>
    <xf numFmtId="193" fontId="4" fillId="0" borderId="0">
      <protection locked="0"/>
    </xf>
    <xf numFmtId="0" fontId="16" fillId="3" borderId="0" applyNumberFormat="0" applyBorder="0" applyAlignment="0" applyProtection="0"/>
    <xf numFmtId="194" fontId="6" fillId="0" borderId="0">
      <alignment horizontal="right"/>
    </xf>
    <xf numFmtId="194" fontId="6" fillId="0" borderId="0">
      <alignment horizontal="right"/>
    </xf>
    <xf numFmtId="194" fontId="6" fillId="0" borderId="0">
      <alignment horizontal="right"/>
    </xf>
    <xf numFmtId="195" fontId="6" fillId="0" borderId="0" applyFont="0" applyFill="0" applyBorder="0" applyAlignment="0">
      <alignment horizontal="center"/>
    </xf>
    <xf numFmtId="195"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96" fontId="6" fillId="0" borderId="0">
      <alignment horizontal="right"/>
    </xf>
    <xf numFmtId="196" fontId="6" fillId="0" borderId="0">
      <alignment horizontal="right"/>
    </xf>
    <xf numFmtId="196" fontId="6" fillId="0" borderId="0">
      <alignment horizontal="right"/>
    </xf>
    <xf numFmtId="197" fontId="4" fillId="0" borderId="0" applyFont="0" applyFill="0" applyBorder="0" applyAlignment="0" applyProtection="0"/>
    <xf numFmtId="197" fontId="4"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64" fontId="4" fillId="0" borderId="0" applyFont="0" applyFill="0" applyBorder="0" applyAlignment="0" applyProtection="0"/>
    <xf numFmtId="167" fontId="8" fillId="0" borderId="0" applyFont="0" applyFill="0" applyBorder="0" applyAlignment="0" applyProtection="0"/>
    <xf numFmtId="189" fontId="38" fillId="0" borderId="0" applyFont="0" applyFill="0" applyBorder="0" applyAlignment="0" applyProtection="0"/>
    <xf numFmtId="0" fontId="17" fillId="22" borderId="0" applyNumberFormat="0" applyBorder="0" applyAlignment="0" applyProtection="0"/>
    <xf numFmtId="198" fontId="6" fillId="0" borderId="0" applyFont="0" applyFill="0" applyBorder="0" applyAlignment="0">
      <alignment horizontal="center"/>
    </xf>
    <xf numFmtId="198"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199"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3" fontId="4" fillId="0" borderId="54">
      <protection locked="0"/>
    </xf>
    <xf numFmtId="0" fontId="44" fillId="0" borderId="0"/>
    <xf numFmtId="0" fontId="45" fillId="0" borderId="0" applyNumberFormat="0" applyFill="0" applyBorder="0" applyAlignment="0" applyProtection="0">
      <alignment vertical="top"/>
      <protection locked="0"/>
    </xf>
  </cellStyleXfs>
  <cellXfs count="359">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79" fontId="32" fillId="0" borderId="37" xfId="90" applyNumberFormat="1" applyFont="1" applyBorder="1"/>
    <xf numFmtId="181"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2" fontId="30" fillId="0" borderId="37" xfId="34" applyFont="1" applyFill="1" applyBorder="1"/>
    <xf numFmtId="172" fontId="30" fillId="0" borderId="37" xfId="0" applyNumberFormat="1" applyFont="1" applyBorder="1"/>
    <xf numFmtId="0" fontId="42" fillId="0" borderId="37" xfId="0" applyFont="1" applyBorder="1" applyAlignment="1">
      <alignment horizontal="center" wrapText="1"/>
    </xf>
    <xf numFmtId="172"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8" fillId="0" borderId="0" xfId="0" applyFont="1"/>
    <xf numFmtId="0" fontId="48" fillId="0" borderId="63" xfId="0" applyFont="1" applyBorder="1" applyAlignment="1">
      <alignment horizontal="center"/>
    </xf>
    <xf numFmtId="0" fontId="50" fillId="0" borderId="55" xfId="0" applyFont="1" applyBorder="1" applyAlignment="1">
      <alignment horizontal="center"/>
    </xf>
    <xf numFmtId="0" fontId="48" fillId="0" borderId="55" xfId="0" applyFont="1" applyBorder="1" applyAlignment="1">
      <alignment vertical="center"/>
    </xf>
    <xf numFmtId="0" fontId="48" fillId="0" borderId="74" xfId="0" applyFont="1" applyBorder="1" applyAlignment="1">
      <alignment vertical="center"/>
    </xf>
    <xf numFmtId="0" fontId="48" fillId="0" borderId="60" xfId="0" applyFont="1" applyBorder="1" applyAlignment="1">
      <alignment horizontal="center"/>
    </xf>
    <xf numFmtId="0" fontId="48" fillId="0" borderId="59" xfId="0" applyFont="1" applyBorder="1" applyAlignment="1">
      <alignment horizontal="right" vertical="center"/>
    </xf>
    <xf numFmtId="0" fontId="48" fillId="0" borderId="29" xfId="0" applyFont="1" applyBorder="1" applyAlignment="1">
      <alignment horizontal="center" vertical="center"/>
    </xf>
    <xf numFmtId="0" fontId="48" fillId="0" borderId="35" xfId="0" applyFont="1" applyBorder="1" applyAlignment="1">
      <alignment horizontal="center" vertical="center"/>
    </xf>
    <xf numFmtId="0" fontId="48" fillId="0" borderId="11" xfId="0" applyFont="1" applyBorder="1" applyAlignment="1">
      <alignment horizontal="center"/>
    </xf>
    <xf numFmtId="0" fontId="48" fillId="0" borderId="0" xfId="0" applyFont="1" applyAlignment="1">
      <alignment horizontal="right" vertical="center"/>
    </xf>
    <xf numFmtId="1" fontId="48" fillId="0" borderId="18"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2" xfId="0" applyNumberFormat="1" applyFont="1" applyBorder="1" applyAlignment="1">
      <alignment horizontal="center" vertical="center"/>
    </xf>
    <xf numFmtId="0" fontId="48" fillId="0" borderId="73" xfId="0" applyFont="1" applyBorder="1" applyAlignment="1">
      <alignment horizontal="left"/>
    </xf>
    <xf numFmtId="0" fontId="48" fillId="0" borderId="56" xfId="0" applyFont="1" applyBorder="1" applyAlignment="1">
      <alignment horizontal="center"/>
    </xf>
    <xf numFmtId="0" fontId="48" fillId="0" borderId="72" xfId="0" applyFont="1" applyBorder="1" applyAlignment="1">
      <alignment horizontal="center"/>
    </xf>
    <xf numFmtId="0" fontId="48" fillId="0" borderId="27" xfId="0" applyFont="1" applyBorder="1"/>
    <xf numFmtId="0" fontId="48" fillId="0" borderId="31" xfId="0" applyFont="1" applyBorder="1"/>
    <xf numFmtId="0" fontId="48" fillId="0" borderId="70" xfId="0" applyFont="1" applyBorder="1"/>
    <xf numFmtId="0" fontId="48" fillId="0" borderId="60" xfId="0" applyFont="1" applyBorder="1"/>
    <xf numFmtId="0" fontId="48" fillId="0" borderId="59" xfId="0" applyFont="1" applyBorder="1"/>
    <xf numFmtId="0" fontId="48" fillId="0" borderId="58" xfId="0" applyFont="1" applyBorder="1"/>
    <xf numFmtId="0" fontId="48" fillId="0" borderId="11" xfId="0" applyFont="1" applyBorder="1"/>
    <xf numFmtId="0" fontId="48" fillId="0" borderId="12" xfId="0" applyFont="1" applyBorder="1"/>
    <xf numFmtId="0" fontId="50" fillId="24" borderId="71" xfId="0" applyFont="1" applyFill="1" applyBorder="1" applyAlignment="1">
      <alignment horizontal="center" vertical="center"/>
    </xf>
    <xf numFmtId="0" fontId="48" fillId="24" borderId="69" xfId="0" applyFont="1" applyFill="1" applyBorder="1" applyAlignment="1">
      <alignment horizontal="center" vertical="center"/>
    </xf>
    <xf numFmtId="4" fontId="48" fillId="24" borderId="69" xfId="0" applyNumberFormat="1" applyFont="1" applyFill="1" applyBorder="1" applyAlignment="1">
      <alignment horizontal="center" vertical="center"/>
    </xf>
    <xf numFmtId="0" fontId="50" fillId="24" borderId="29" xfId="0" applyFont="1" applyFill="1" applyBorder="1" applyAlignment="1">
      <alignment horizontal="center"/>
    </xf>
    <xf numFmtId="0" fontId="50" fillId="24" borderId="35" xfId="0" applyFont="1" applyFill="1" applyBorder="1" applyAlignment="1">
      <alignment horizontal="center"/>
    </xf>
    <xf numFmtId="172" fontId="48" fillId="0" borderId="18" xfId="34" applyFont="1" applyBorder="1"/>
    <xf numFmtId="172" fontId="48" fillId="0" borderId="30" xfId="34" applyFont="1" applyBorder="1"/>
    <xf numFmtId="0" fontId="48" fillId="0" borderId="63" xfId="0" applyFont="1" applyBorder="1"/>
    <xf numFmtId="0" fontId="48" fillId="0" borderId="55" xfId="0" applyFont="1" applyBorder="1"/>
    <xf numFmtId="0" fontId="48" fillId="0" borderId="65" xfId="0" applyFont="1" applyBorder="1"/>
    <xf numFmtId="0" fontId="48" fillId="0" borderId="66" xfId="0" applyFont="1" applyBorder="1"/>
    <xf numFmtId="172" fontId="48" fillId="0" borderId="64" xfId="34" applyFont="1" applyBorder="1"/>
    <xf numFmtId="172" fontId="48" fillId="0" borderId="61" xfId="0" applyNumberFormat="1" applyFont="1" applyBorder="1"/>
    <xf numFmtId="2" fontId="48" fillId="0" borderId="18" xfId="0" applyNumberFormat="1" applyFont="1" applyBorder="1"/>
    <xf numFmtId="0" fontId="48" fillId="0" borderId="20" xfId="0" applyFont="1" applyBorder="1"/>
    <xf numFmtId="172" fontId="48" fillId="0" borderId="42" xfId="34" applyFont="1" applyBorder="1"/>
    <xf numFmtId="172" fontId="48" fillId="0" borderId="61" xfId="34" applyFont="1" applyBorder="1"/>
    <xf numFmtId="0" fontId="50" fillId="24" borderId="29" xfId="0" applyFont="1" applyFill="1" applyBorder="1"/>
    <xf numFmtId="2" fontId="48" fillId="0" borderId="18" xfId="0" applyNumberFormat="1" applyFont="1" applyBorder="1" applyAlignment="1">
      <alignment horizontal="center"/>
    </xf>
    <xf numFmtId="2" fontId="48" fillId="0" borderId="22" xfId="0" applyNumberFormat="1" applyFont="1" applyBorder="1" applyAlignment="1">
      <alignment horizontal="center"/>
    </xf>
    <xf numFmtId="0" fontId="48" fillId="0" borderId="64" xfId="0" applyFont="1" applyBorder="1"/>
    <xf numFmtId="0" fontId="48" fillId="0" borderId="14" xfId="0" applyFont="1" applyBorder="1"/>
    <xf numFmtId="172" fontId="48" fillId="0" borderId="40" xfId="34" applyFont="1" applyBorder="1"/>
    <xf numFmtId="0" fontId="50" fillId="24" borderId="16" xfId="0" applyFont="1" applyFill="1" applyBorder="1" applyAlignment="1">
      <alignment horizontal="center" wrapText="1"/>
    </xf>
    <xf numFmtId="0" fontId="50" fillId="24" borderId="29" xfId="0" applyFont="1" applyFill="1" applyBorder="1" applyAlignment="1">
      <alignment horizontal="center" wrapText="1"/>
    </xf>
    <xf numFmtId="0" fontId="50" fillId="24" borderId="35" xfId="0" applyFont="1" applyFill="1" applyBorder="1" applyAlignment="1">
      <alignment horizontal="center" wrapText="1"/>
    </xf>
    <xf numFmtId="0" fontId="48" fillId="0" borderId="21" xfId="0" applyFont="1" applyBorder="1" applyAlignment="1">
      <alignment horizontal="left"/>
    </xf>
    <xf numFmtId="0" fontId="48" fillId="0" borderId="22" xfId="0" applyFont="1" applyBorder="1" applyAlignment="1">
      <alignment horizontal="left"/>
    </xf>
    <xf numFmtId="172" fontId="48" fillId="0" borderId="18" xfId="34" applyFont="1" applyBorder="1" applyAlignment="1">
      <alignment horizontal="center"/>
    </xf>
    <xf numFmtId="0" fontId="48" fillId="0" borderId="22" xfId="95" applyNumberFormat="1" applyFont="1" applyBorder="1" applyAlignment="1">
      <alignment horizontal="center"/>
    </xf>
    <xf numFmtId="166" fontId="48" fillId="0" borderId="25" xfId="0" applyNumberFormat="1" applyFont="1" applyBorder="1" applyAlignment="1">
      <alignment horizontal="center" wrapText="1"/>
    </xf>
    <xf numFmtId="172" fontId="48" fillId="0" borderId="47" xfId="34" applyFont="1" applyBorder="1" applyAlignment="1">
      <alignment horizontal="center" wrapText="1"/>
    </xf>
    <xf numFmtId="166" fontId="48" fillId="24" borderId="61" xfId="0" applyNumberFormat="1" applyFont="1" applyFill="1" applyBorder="1"/>
    <xf numFmtId="43" fontId="48" fillId="0" borderId="22" xfId="34" applyNumberFormat="1" applyFont="1" applyBorder="1"/>
    <xf numFmtId="9" fontId="48" fillId="0" borderId="23" xfId="95" applyFont="1" applyBorder="1"/>
    <xf numFmtId="9" fontId="48" fillId="0" borderId="18" xfId="95" applyFont="1" applyBorder="1" applyAlignment="1">
      <alignment horizontal="center"/>
    </xf>
    <xf numFmtId="43" fontId="48" fillId="0" borderId="30" xfId="34" applyNumberFormat="1" applyFont="1" applyBorder="1"/>
    <xf numFmtId="43" fontId="48" fillId="0" borderId="31" xfId="34" applyNumberFormat="1" applyFont="1" applyBorder="1"/>
    <xf numFmtId="9" fontId="48" fillId="0" borderId="28" xfId="95" applyFont="1" applyBorder="1"/>
    <xf numFmtId="43" fontId="48" fillId="0" borderId="61" xfId="0" applyNumberFormat="1" applyFont="1" applyBorder="1"/>
    <xf numFmtId="43" fontId="48" fillId="24" borderId="61" xfId="0" applyNumberFormat="1" applyFont="1" applyFill="1" applyBorder="1"/>
    <xf numFmtId="0" fontId="48" fillId="0" borderId="56" xfId="0" applyFont="1" applyBorder="1"/>
    <xf numFmtId="0" fontId="48" fillId="0" borderId="0" xfId="0" applyFont="1" applyAlignment="1">
      <alignment horizontal="center"/>
    </xf>
    <xf numFmtId="0" fontId="48" fillId="0" borderId="12" xfId="0" applyFont="1" applyBorder="1" applyAlignment="1">
      <alignment horizontal="center"/>
    </xf>
    <xf numFmtId="0" fontId="50" fillId="0" borderId="21" xfId="0" applyFont="1" applyBorder="1"/>
    <xf numFmtId="0" fontId="48" fillId="0" borderId="22" xfId="0" applyFont="1" applyBorder="1"/>
    <xf numFmtId="0" fontId="48" fillId="0" borderId="57" xfId="0" applyFont="1" applyBorder="1"/>
    <xf numFmtId="0" fontId="50" fillId="0" borderId="11" xfId="0" applyFont="1" applyBorder="1" applyAlignment="1">
      <alignment horizontal="left"/>
    </xf>
    <xf numFmtId="0" fontId="48" fillId="0" borderId="0" xfId="0" applyFont="1" applyAlignment="1">
      <alignment horizontal="left"/>
    </xf>
    <xf numFmtId="0" fontId="48" fillId="0" borderId="11" xfId="0" applyFont="1" applyBorder="1" applyAlignment="1">
      <alignment horizontal="left"/>
    </xf>
    <xf numFmtId="0" fontId="46" fillId="0" borderId="0" xfId="0" applyFont="1"/>
    <xf numFmtId="0" fontId="47" fillId="0" borderId="0" xfId="0" applyFont="1"/>
    <xf numFmtId="0" fontId="48" fillId="0" borderId="0" xfId="128" applyFont="1"/>
    <xf numFmtId="0" fontId="48" fillId="0" borderId="0" xfId="128" applyFont="1" applyAlignment="1">
      <alignment horizontal="center"/>
    </xf>
    <xf numFmtId="2" fontId="48" fillId="0" borderId="0" xfId="128" applyNumberFormat="1" applyFont="1"/>
    <xf numFmtId="178" fontId="48" fillId="0" borderId="0" xfId="129" applyNumberFormat="1" applyFont="1"/>
    <xf numFmtId="39" fontId="50" fillId="0" borderId="0" xfId="129" applyNumberFormat="1" applyFont="1" applyAlignment="1">
      <alignment vertical="center"/>
    </xf>
    <xf numFmtId="0" fontId="50" fillId="0" borderId="34" xfId="79" applyFont="1" applyBorder="1" applyAlignment="1">
      <alignment vertical="center"/>
    </xf>
    <xf numFmtId="183" fontId="50" fillId="26" borderId="47" xfId="60" applyNumberFormat="1" applyFont="1" applyFill="1" applyBorder="1" applyAlignment="1">
      <alignment horizontal="center" vertical="center"/>
    </xf>
    <xf numFmtId="183" fontId="50" fillId="26" borderId="18" xfId="60" applyNumberFormat="1" applyFont="1" applyFill="1" applyBorder="1" applyAlignment="1">
      <alignment horizontal="center" vertical="center"/>
    </xf>
    <xf numFmtId="0" fontId="6" fillId="0" borderId="86" xfId="0" applyFont="1" applyBorder="1" applyAlignment="1">
      <alignment horizontal="left" vertical="center"/>
    </xf>
    <xf numFmtId="0" fontId="52" fillId="0" borderId="86" xfId="0" applyFont="1" applyBorder="1" applyAlignment="1">
      <alignment horizontal="left" vertical="center"/>
    </xf>
    <xf numFmtId="0" fontId="53" fillId="0" borderId="86" xfId="0" applyFont="1" applyBorder="1" applyAlignment="1">
      <alignment horizontal="left" vertical="center"/>
    </xf>
    <xf numFmtId="0" fontId="52" fillId="0" borderId="85" xfId="0" applyFont="1" applyBorder="1" applyAlignment="1">
      <alignment horizontal="left" vertical="center"/>
    </xf>
    <xf numFmtId="0" fontId="53" fillId="0" borderId="85" xfId="0" applyFont="1" applyBorder="1" applyAlignment="1">
      <alignment horizontal="left" vertical="center"/>
    </xf>
    <xf numFmtId="0" fontId="48" fillId="0" borderId="63" xfId="0" applyFont="1" applyBorder="1" applyAlignment="1">
      <alignment vertical="center" wrapText="1"/>
    </xf>
    <xf numFmtId="0" fontId="48" fillId="0" borderId="55" xfId="0" applyFont="1" applyBorder="1" applyAlignment="1">
      <alignment vertical="center" wrapText="1"/>
    </xf>
    <xf numFmtId="0" fontId="48" fillId="0" borderId="65" xfId="0" applyFont="1" applyBorder="1" applyAlignment="1">
      <alignment vertical="center" wrapText="1"/>
    </xf>
    <xf numFmtId="0" fontId="48" fillId="0" borderId="11" xfId="0" applyFont="1" applyBorder="1" applyAlignment="1">
      <alignment vertical="center" wrapText="1"/>
    </xf>
    <xf numFmtId="0" fontId="48" fillId="0" borderId="0" xfId="0" applyFont="1" applyAlignment="1">
      <alignment vertical="center" wrapText="1"/>
    </xf>
    <xf numFmtId="0" fontId="48" fillId="0" borderId="45" xfId="0" applyFont="1" applyBorder="1" applyAlignment="1">
      <alignment vertical="center" wrapText="1"/>
    </xf>
    <xf numFmtId="0" fontId="48" fillId="0" borderId="14" xfId="0" applyFont="1" applyBorder="1" applyAlignment="1">
      <alignment vertical="center" wrapText="1"/>
    </xf>
    <xf numFmtId="0" fontId="48" fillId="0" borderId="24" xfId="0" applyFont="1" applyBorder="1" applyAlignment="1">
      <alignment vertical="center" wrapText="1"/>
    </xf>
    <xf numFmtId="0" fontId="48" fillId="0" borderId="13" xfId="0" applyFont="1" applyBorder="1" applyAlignment="1">
      <alignment vertical="center" wrapText="1"/>
    </xf>
    <xf numFmtId="0" fontId="50" fillId="0" borderId="0" xfId="0" applyFont="1" applyAlignment="1">
      <alignment horizontal="center"/>
    </xf>
    <xf numFmtId="0" fontId="50" fillId="24" borderId="46" xfId="0" applyFont="1" applyFill="1" applyBorder="1" applyAlignment="1">
      <alignment horizontal="center"/>
    </xf>
    <xf numFmtId="0" fontId="50" fillId="0" borderId="59" xfId="0" applyFont="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wrapText="1"/>
    </xf>
    <xf numFmtId="0" fontId="48"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2"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54" fillId="0" borderId="20" xfId="126" applyFont="1" applyBorder="1" applyAlignment="1">
      <alignment horizontal="center" vertical="center" wrapText="1"/>
    </xf>
    <xf numFmtId="0" fontId="54" fillId="28" borderId="41" xfId="135" applyFont="1" applyFill="1" applyBorder="1" applyAlignment="1">
      <alignment horizontal="left" vertical="center"/>
    </xf>
    <xf numFmtId="0" fontId="54" fillId="28" borderId="43" xfId="135" applyFont="1" applyFill="1" applyBorder="1" applyAlignment="1">
      <alignment horizontal="center" vertical="center"/>
    </xf>
    <xf numFmtId="0" fontId="54" fillId="28" borderId="43" xfId="135" applyFont="1" applyFill="1" applyBorder="1" applyAlignment="1">
      <alignment horizontal="justify" vertical="center" wrapText="1"/>
    </xf>
    <xf numFmtId="0" fontId="55" fillId="28" borderId="43" xfId="135" applyFont="1" applyFill="1" applyBorder="1" applyAlignment="1">
      <alignment horizontal="center" vertical="center"/>
    </xf>
    <xf numFmtId="4" fontId="55" fillId="28" borderId="43" xfId="39" applyNumberFormat="1" applyFont="1" applyFill="1" applyBorder="1" applyAlignment="1">
      <alignment vertical="center" wrapText="1"/>
    </xf>
    <xf numFmtId="200" fontId="55" fillId="28" borderId="53" xfId="62" applyNumberFormat="1" applyFont="1" applyFill="1" applyBorder="1" applyAlignment="1">
      <alignment horizontal="right" vertical="center" wrapText="1"/>
    </xf>
    <xf numFmtId="200" fontId="54" fillId="28" borderId="40" xfId="39" applyNumberFormat="1" applyFont="1" applyFill="1" applyBorder="1" applyAlignment="1">
      <alignment horizontal="right" vertical="center"/>
    </xf>
    <xf numFmtId="0" fontId="54" fillId="24" borderId="41" xfId="135" applyFont="1" applyFill="1" applyBorder="1" applyAlignment="1">
      <alignment vertical="center"/>
    </xf>
    <xf numFmtId="0" fontId="54" fillId="24" borderId="43" xfId="135" applyFont="1" applyFill="1" applyBorder="1" applyAlignment="1">
      <alignment horizontal="center" vertical="center"/>
    </xf>
    <xf numFmtId="0" fontId="54" fillId="24" borderId="43" xfId="135" applyFont="1" applyFill="1" applyBorder="1" applyAlignment="1">
      <alignment vertical="center"/>
    </xf>
    <xf numFmtId="0" fontId="54" fillId="24" borderId="43" xfId="135" applyFont="1" applyFill="1" applyBorder="1" applyAlignment="1">
      <alignment horizontal="justify" vertical="center" wrapText="1"/>
    </xf>
    <xf numFmtId="200" fontId="54" fillId="24" borderId="43" xfId="135" applyNumberFormat="1" applyFont="1" applyFill="1" applyBorder="1" applyAlignment="1">
      <alignment vertical="center"/>
    </xf>
    <xf numFmtId="200" fontId="54" fillId="24" borderId="44" xfId="135" applyNumberFormat="1" applyFont="1" applyFill="1" applyBorder="1" applyAlignment="1">
      <alignment vertical="center"/>
    </xf>
    <xf numFmtId="0" fontId="55" fillId="0" borderId="52" xfId="135" applyFont="1" applyBorder="1" applyAlignment="1">
      <alignment horizontal="center" vertical="center"/>
    </xf>
    <xf numFmtId="0" fontId="55" fillId="0" borderId="18" xfId="135" applyFont="1" applyBorder="1" applyAlignment="1">
      <alignment horizontal="center" vertical="center"/>
    </xf>
    <xf numFmtId="0" fontId="55" fillId="0" borderId="18" xfId="135" applyFont="1" applyBorder="1" applyAlignment="1">
      <alignment horizontal="justify" vertical="center" wrapText="1"/>
    </xf>
    <xf numFmtId="4" fontId="55" fillId="0" borderId="18" xfId="39" applyNumberFormat="1" applyFont="1" applyBorder="1" applyAlignment="1">
      <alignment vertical="center" wrapText="1"/>
    </xf>
    <xf numFmtId="200" fontId="55" fillId="0" borderId="18" xfId="62" applyNumberFormat="1" applyFont="1" applyBorder="1" applyAlignment="1">
      <alignment horizontal="right" vertical="center" wrapText="1"/>
    </xf>
    <xf numFmtId="200" fontId="55" fillId="0" borderId="47" xfId="62" applyNumberFormat="1" applyFont="1" applyBorder="1" applyAlignment="1">
      <alignment horizontal="right" vertical="center" wrapText="1"/>
    </xf>
    <xf numFmtId="0" fontId="55" fillId="0" borderId="11" xfId="135" applyFont="1" applyBorder="1" applyAlignment="1">
      <alignment horizontal="left" vertical="center"/>
    </xf>
    <xf numFmtId="0" fontId="55" fillId="0" borderId="0" xfId="135" applyFont="1" applyAlignment="1">
      <alignment horizontal="center" vertical="center"/>
    </xf>
    <xf numFmtId="0" fontId="55" fillId="0" borderId="0" xfId="135" applyFont="1" applyAlignment="1">
      <alignment horizontal="justify" vertical="center" wrapText="1"/>
    </xf>
    <xf numFmtId="4" fontId="55" fillId="0" borderId="77" xfId="39" applyNumberFormat="1" applyFont="1" applyBorder="1" applyAlignment="1">
      <alignment vertical="center" wrapText="1"/>
    </xf>
    <xf numFmtId="200" fontId="55" fillId="0" borderId="45" xfId="62" applyNumberFormat="1" applyFont="1" applyBorder="1" applyAlignment="1">
      <alignment horizontal="right" vertical="center" wrapText="1"/>
    </xf>
    <xf numFmtId="200" fontId="54" fillId="0" borderId="40" xfId="39" applyNumberFormat="1" applyFont="1" applyBorder="1" applyAlignment="1">
      <alignment horizontal="right" vertical="center"/>
    </xf>
    <xf numFmtId="200" fontId="55" fillId="0" borderId="30" xfId="62" applyNumberFormat="1" applyFont="1" applyBorder="1" applyAlignment="1">
      <alignment horizontal="right" vertical="center" wrapText="1"/>
    </xf>
    <xf numFmtId="0" fontId="55" fillId="0" borderId="13" xfId="135" applyFont="1" applyBorder="1" applyAlignment="1">
      <alignment horizontal="left" vertical="center"/>
    </xf>
    <xf numFmtId="0" fontId="55" fillId="0" borderId="14" xfId="89" applyFont="1" applyBorder="1" applyAlignment="1">
      <alignment horizontal="center"/>
    </xf>
    <xf numFmtId="0" fontId="55" fillId="0" borderId="14" xfId="89" applyFont="1" applyBorder="1"/>
    <xf numFmtId="0" fontId="55" fillId="0" borderId="14" xfId="89" applyFont="1" applyBorder="1" applyAlignment="1">
      <alignment horizontal="justify" vertical="center" wrapText="1"/>
    </xf>
    <xf numFmtId="200" fontId="55" fillId="0" borderId="14" xfId="89" applyNumberFormat="1" applyFont="1" applyBorder="1"/>
    <xf numFmtId="200" fontId="55" fillId="0" borderId="35" xfId="62" applyNumberFormat="1" applyFont="1" applyBorder="1" applyAlignment="1">
      <alignment horizontal="right" vertical="center" wrapText="1"/>
    </xf>
    <xf numFmtId="0" fontId="55" fillId="0" borderId="18" xfId="126" applyFont="1" applyBorder="1" applyAlignment="1">
      <alignment horizontal="center" vertical="center"/>
    </xf>
    <xf numFmtId="200" fontId="55" fillId="0" borderId="18" xfId="62" quotePrefix="1" applyNumberFormat="1" applyFont="1" applyBorder="1" applyAlignment="1">
      <alignment horizontal="right" vertical="center" wrapText="1"/>
    </xf>
    <xf numFmtId="0" fontId="55" fillId="0" borderId="18" xfId="135" applyFont="1" applyBorder="1" applyAlignment="1">
      <alignment horizontal="center" vertical="center" wrapText="1"/>
    </xf>
    <xf numFmtId="0" fontId="55" fillId="0" borderId="51" xfId="135" applyFont="1" applyBorder="1" applyAlignment="1">
      <alignment horizontal="left" vertical="center"/>
    </xf>
    <xf numFmtId="200" fontId="54" fillId="0" borderId="50" xfId="39" applyNumberFormat="1" applyFont="1" applyBorder="1" applyAlignment="1">
      <alignment horizontal="right" vertical="center"/>
    </xf>
    <xf numFmtId="2" fontId="55" fillId="0" borderId="14" xfId="135" applyNumberFormat="1" applyFont="1" applyBorder="1" applyAlignment="1">
      <alignment horizontal="center" vertical="center"/>
    </xf>
    <xf numFmtId="0" fontId="55" fillId="0" borderId="14" xfId="135" applyFont="1" applyBorder="1" applyAlignment="1">
      <alignment horizontal="justify" vertical="center" wrapText="1"/>
    </xf>
    <xf numFmtId="0" fontId="55" fillId="0" borderId="14" xfId="135" applyFont="1" applyBorder="1" applyAlignment="1">
      <alignment horizontal="center" vertical="center"/>
    </xf>
    <xf numFmtId="200" fontId="55" fillId="0" borderId="24" xfId="62" applyNumberFormat="1" applyFont="1" applyBorder="1" applyAlignment="1">
      <alignment horizontal="right" vertical="center" wrapText="1"/>
    </xf>
    <xf numFmtId="200" fontId="55" fillId="0" borderId="0" xfId="89" applyNumberFormat="1" applyFont="1"/>
    <xf numFmtId="49" fontId="54" fillId="0" borderId="0" xfId="131" applyNumberFormat="1" applyFont="1" applyAlignment="1">
      <alignment horizontal="right" vertical="center"/>
    </xf>
    <xf numFmtId="49" fontId="54" fillId="0" borderId="0" xfId="131" applyNumberFormat="1" applyFont="1" applyAlignment="1">
      <alignment horizontal="center" vertical="center"/>
    </xf>
    <xf numFmtId="49" fontId="54" fillId="0" borderId="0" xfId="131" applyNumberFormat="1" applyFont="1" applyAlignment="1">
      <alignment horizontal="justify" vertical="center" wrapText="1"/>
    </xf>
    <xf numFmtId="200" fontId="54" fillId="0" borderId="0" xfId="131" applyNumberFormat="1" applyFont="1" applyAlignment="1">
      <alignment horizontal="right" vertical="center"/>
    </xf>
    <xf numFmtId="200" fontId="54" fillId="0" borderId="0" xfId="131" applyNumberFormat="1" applyFont="1" applyAlignment="1">
      <alignment vertical="center"/>
    </xf>
    <xf numFmtId="0" fontId="55" fillId="0" borderId="0" xfId="128" applyFont="1"/>
    <xf numFmtId="0" fontId="55" fillId="0" borderId="0" xfId="126" applyFont="1" applyAlignment="1">
      <alignment horizontal="center" vertical="center"/>
    </xf>
    <xf numFmtId="0" fontId="54" fillId="0" borderId="21" xfId="128" applyFont="1" applyBorder="1" applyAlignment="1">
      <alignment horizontal="justify" vertical="center" wrapText="1"/>
    </xf>
    <xf numFmtId="9" fontId="55" fillId="0" borderId="22" xfId="129" applyNumberFormat="1" applyFont="1" applyBorder="1" applyAlignment="1">
      <alignment horizontal="center" vertical="center"/>
    </xf>
    <xf numFmtId="178" fontId="55" fillId="0" borderId="22" xfId="129" applyNumberFormat="1" applyFont="1" applyBorder="1" applyAlignment="1">
      <alignment vertical="center"/>
    </xf>
    <xf numFmtId="200" fontId="55" fillId="0" borderId="23" xfId="128" applyNumberFormat="1" applyFont="1" applyBorder="1" applyAlignment="1">
      <alignment vertical="center"/>
    </xf>
    <xf numFmtId="200" fontId="54" fillId="0" borderId="30" xfId="129" applyNumberFormat="1" applyFont="1" applyBorder="1" applyAlignment="1">
      <alignment vertical="center"/>
    </xf>
    <xf numFmtId="0" fontId="55" fillId="0" borderId="0" xfId="128" applyFont="1" applyAlignment="1">
      <alignment horizontal="center"/>
    </xf>
    <xf numFmtId="0" fontId="55" fillId="0" borderId="21" xfId="128" applyFont="1" applyBorder="1" applyAlignment="1">
      <alignment horizontal="justify" vertical="center" wrapText="1"/>
    </xf>
    <xf numFmtId="10" fontId="55" fillId="0" borderId="23" xfId="95" applyNumberFormat="1" applyFont="1" applyBorder="1" applyAlignment="1">
      <alignment horizontal="right" vertical="center"/>
    </xf>
    <xf numFmtId="200" fontId="55" fillId="0" borderId="30" xfId="129" applyNumberFormat="1" applyFont="1" applyBorder="1" applyAlignment="1">
      <alignment vertical="center"/>
    </xf>
    <xf numFmtId="0" fontId="55" fillId="0" borderId="0" xfId="128" applyFont="1" applyAlignment="1">
      <alignment horizontal="center" vertical="center" wrapText="1"/>
    </xf>
    <xf numFmtId="0" fontId="54" fillId="0" borderId="27" xfId="128" applyFont="1" applyBorder="1" applyAlignment="1">
      <alignment horizontal="justify" vertical="center" wrapText="1"/>
    </xf>
    <xf numFmtId="9" fontId="55" fillId="0" borderId="31" xfId="129" applyNumberFormat="1" applyFont="1" applyBorder="1" applyAlignment="1">
      <alignment horizontal="center" vertical="center"/>
    </xf>
    <xf numFmtId="178" fontId="54" fillId="0" borderId="31" xfId="129" applyNumberFormat="1" applyFont="1" applyBorder="1" applyAlignment="1">
      <alignment vertical="center"/>
    </xf>
    <xf numFmtId="200" fontId="55" fillId="0" borderId="28" xfId="128" applyNumberFormat="1" applyFont="1" applyBorder="1" applyAlignment="1">
      <alignment vertical="center"/>
    </xf>
    <xf numFmtId="9" fontId="55" fillId="27" borderId="30" xfId="95" applyFont="1" applyFill="1" applyBorder="1" applyAlignment="1">
      <alignment horizontal="center" vertical="center"/>
    </xf>
    <xf numFmtId="9" fontId="54" fillId="27" borderId="30" xfId="95" applyFont="1" applyFill="1" applyBorder="1" applyAlignment="1">
      <alignment horizontal="center" vertical="center"/>
    </xf>
    <xf numFmtId="0" fontId="6" fillId="0" borderId="85" xfId="89" applyFont="1" applyBorder="1" applyAlignment="1">
      <alignment horizontal="center" wrapText="1"/>
    </xf>
    <xf numFmtId="0" fontId="43" fillId="0" borderId="85" xfId="89" applyFont="1" applyBorder="1" applyAlignment="1">
      <alignment horizontal="center" wrapText="1"/>
    </xf>
    <xf numFmtId="0" fontId="48" fillId="26" borderId="33" xfId="130" applyFont="1" applyFill="1" applyBorder="1" applyAlignment="1">
      <alignment vertical="center" wrapText="1"/>
    </xf>
    <xf numFmtId="0" fontId="48" fillId="26" borderId="18" xfId="130" applyFont="1" applyFill="1" applyBorder="1" applyAlignment="1">
      <alignment vertical="center" wrapText="1"/>
    </xf>
    <xf numFmtId="0" fontId="48" fillId="25" borderId="20" xfId="130" applyFont="1" applyFill="1" applyBorder="1" applyAlignment="1">
      <alignment horizontal="center" vertical="center" wrapText="1"/>
    </xf>
    <xf numFmtId="0" fontId="48" fillId="25" borderId="42" xfId="130" applyFont="1" applyFill="1" applyBorder="1" applyAlignment="1">
      <alignment horizontal="center" vertical="center" wrapText="1"/>
    </xf>
    <xf numFmtId="0" fontId="54" fillId="26" borderId="18" xfId="130" applyFont="1" applyFill="1" applyBorder="1" applyAlignment="1">
      <alignment horizontal="center" vertical="center" wrapText="1"/>
    </xf>
    <xf numFmtId="0" fontId="54" fillId="26" borderId="18" xfId="130" applyFont="1" applyFill="1" applyBorder="1" applyAlignment="1">
      <alignment horizontal="center" vertical="center"/>
    </xf>
    <xf numFmtId="3" fontId="54" fillId="26" borderId="18" xfId="130" applyNumberFormat="1" applyFont="1" applyFill="1" applyBorder="1" applyAlignment="1">
      <alignment horizontal="center" vertical="center" wrapText="1"/>
    </xf>
    <xf numFmtId="3" fontId="54" fillId="26" borderId="18" xfId="130" applyNumberFormat="1" applyFont="1" applyFill="1" applyBorder="1" applyAlignment="1">
      <alignment horizontal="center" vertical="center"/>
    </xf>
    <xf numFmtId="3" fontId="50" fillId="26" borderId="25" xfId="130" applyNumberFormat="1" applyFont="1" applyFill="1" applyBorder="1" applyAlignment="1">
      <alignment horizontal="center" vertical="center" wrapText="1"/>
    </xf>
    <xf numFmtId="0" fontId="48" fillId="0" borderId="16" xfId="79" applyFont="1" applyBorder="1" applyAlignment="1">
      <alignment horizontal="center" vertical="center"/>
    </xf>
    <xf numFmtId="0" fontId="48" fillId="0" borderId="26" xfId="79" applyFont="1" applyBorder="1" applyAlignment="1">
      <alignment horizontal="center" vertical="center"/>
    </xf>
    <xf numFmtId="0" fontId="50" fillId="0" borderId="14" xfId="130" applyFont="1" applyBorder="1" applyAlignment="1">
      <alignment horizontal="center"/>
    </xf>
    <xf numFmtId="0" fontId="54" fillId="25" borderId="29" xfId="135" applyFont="1" applyFill="1" applyBorder="1" applyAlignment="1">
      <alignment horizontal="center" vertical="center" wrapText="1"/>
    </xf>
    <xf numFmtId="0" fontId="54" fillId="25" borderId="20" xfId="135" applyFont="1" applyFill="1" applyBorder="1" applyAlignment="1">
      <alignment horizontal="center" vertical="center" wrapText="1"/>
    </xf>
    <xf numFmtId="0" fontId="54" fillId="24" borderId="41" xfId="135" applyFont="1" applyFill="1" applyBorder="1" applyAlignment="1">
      <alignment horizontal="right" vertical="center"/>
    </xf>
    <xf numFmtId="0" fontId="54" fillId="24" borderId="43" xfId="135" applyFont="1" applyFill="1" applyBorder="1" applyAlignment="1">
      <alignment horizontal="right" vertical="center"/>
    </xf>
    <xf numFmtId="0" fontId="54" fillId="24" borderId="53" xfId="135" applyFont="1" applyFill="1" applyBorder="1" applyAlignment="1">
      <alignment horizontal="right" vertical="center"/>
    </xf>
    <xf numFmtId="0" fontId="50" fillId="0" borderId="0" xfId="130" applyFont="1" applyAlignment="1">
      <alignment horizontal="center" vertical="top"/>
    </xf>
    <xf numFmtId="200" fontId="54" fillId="25" borderId="29" xfId="135" applyNumberFormat="1" applyFont="1" applyFill="1" applyBorder="1" applyAlignment="1">
      <alignment horizontal="center" vertical="center" wrapText="1"/>
    </xf>
    <xf numFmtId="200" fontId="54" fillId="25" borderId="20" xfId="135" applyNumberFormat="1" applyFont="1" applyFill="1" applyBorder="1" applyAlignment="1">
      <alignment horizontal="center" vertical="center" wrapText="1"/>
    </xf>
    <xf numFmtId="200" fontId="54" fillId="25" borderId="35" xfId="135" applyNumberFormat="1" applyFont="1" applyFill="1" applyBorder="1" applyAlignment="1">
      <alignment horizontal="center" vertical="center" wrapText="1"/>
    </xf>
    <xf numFmtId="200" fontId="54" fillId="25" borderId="42" xfId="135" applyNumberFormat="1" applyFont="1" applyFill="1" applyBorder="1" applyAlignment="1">
      <alignment horizontal="center" vertical="center" wrapText="1"/>
    </xf>
    <xf numFmtId="0" fontId="54" fillId="25" borderId="32" xfId="135" applyFont="1" applyFill="1" applyBorder="1" applyAlignment="1">
      <alignment horizontal="center" vertical="center" wrapText="1"/>
    </xf>
    <xf numFmtId="0" fontId="54" fillId="25" borderId="48" xfId="135" applyFont="1" applyFill="1" applyBorder="1" applyAlignment="1">
      <alignment horizontal="center" vertical="center" wrapText="1"/>
    </xf>
    <xf numFmtId="0" fontId="54" fillId="0" borderId="29" xfId="126" applyFont="1" applyBorder="1" applyAlignment="1">
      <alignment horizontal="center" vertical="center" wrapText="1"/>
    </xf>
    <xf numFmtId="0" fontId="50" fillId="0" borderId="0" xfId="130" applyFont="1" applyAlignment="1">
      <alignment horizontal="center" vertical="center"/>
    </xf>
    <xf numFmtId="0" fontId="6" fillId="0" borderId="85" xfId="0" applyFont="1" applyBorder="1" applyAlignment="1">
      <alignment horizontal="center" wrapText="1"/>
    </xf>
    <xf numFmtId="0" fontId="43" fillId="0" borderId="85" xfId="0" applyFont="1" applyBorder="1" applyAlignment="1">
      <alignment horizontal="center" wrapText="1"/>
    </xf>
    <xf numFmtId="0" fontId="48" fillId="27" borderId="18" xfId="0" applyFont="1" applyFill="1" applyBorder="1" applyAlignment="1">
      <alignment horizontal="center" vertical="center" wrapText="1"/>
    </xf>
    <xf numFmtId="0" fontId="48" fillId="0" borderId="77" xfId="255" applyFont="1" applyBorder="1" applyAlignment="1">
      <alignment horizontal="center" vertical="center"/>
    </xf>
    <xf numFmtId="0" fontId="48" fillId="0" borderId="49" xfId="255" applyFont="1" applyBorder="1" applyAlignment="1">
      <alignment horizontal="center" vertical="center"/>
    </xf>
    <xf numFmtId="0" fontId="50" fillId="0" borderId="75" xfId="0" applyFont="1" applyBorder="1" applyAlignment="1">
      <alignment horizontal="center"/>
    </xf>
    <xf numFmtId="0" fontId="50" fillId="0" borderId="0" xfId="0" applyFont="1" applyAlignment="1">
      <alignment horizontal="center"/>
    </xf>
    <xf numFmtId="0" fontId="50" fillId="0" borderId="45" xfId="0" applyFont="1" applyBorder="1" applyAlignment="1">
      <alignment horizontal="center"/>
    </xf>
    <xf numFmtId="0" fontId="50" fillId="0" borderId="75" xfId="0" applyFont="1" applyBorder="1" applyAlignment="1">
      <alignment horizontal="center" vertical="center" wrapText="1"/>
    </xf>
    <xf numFmtId="0" fontId="50" fillId="0" borderId="0" xfId="0" applyFont="1" applyAlignment="1">
      <alignment horizontal="center" vertical="center" wrapText="1"/>
    </xf>
    <xf numFmtId="0" fontId="50" fillId="0" borderId="45" xfId="0" applyFont="1" applyBorder="1" applyAlignment="1">
      <alignment horizontal="center" vertical="center" wrapText="1"/>
    </xf>
    <xf numFmtId="0" fontId="50" fillId="0" borderId="41" xfId="0" applyFont="1" applyBorder="1" applyAlignment="1">
      <alignment horizontal="right"/>
    </xf>
    <xf numFmtId="0" fontId="50" fillId="0" borderId="43" xfId="0" applyFont="1" applyBorder="1" applyAlignment="1">
      <alignment horizontal="right"/>
    </xf>
    <xf numFmtId="0" fontId="50" fillId="0" borderId="44" xfId="0" applyFont="1" applyBorder="1" applyAlignment="1">
      <alignment horizontal="right"/>
    </xf>
    <xf numFmtId="0" fontId="50" fillId="24" borderId="46" xfId="0" applyFont="1" applyFill="1" applyBorder="1" applyAlignment="1">
      <alignment horizontal="center"/>
    </xf>
    <xf numFmtId="0" fontId="50" fillId="24" borderId="17" xfId="0" applyFont="1" applyFill="1" applyBorder="1" applyAlignment="1">
      <alignment horizontal="center"/>
    </xf>
    <xf numFmtId="0" fontId="50" fillId="24" borderId="34" xfId="0" applyFont="1" applyFill="1" applyBorder="1" applyAlignment="1">
      <alignment horizontal="center" vertical="center"/>
    </xf>
    <xf numFmtId="0" fontId="50" fillId="24" borderId="26" xfId="0" applyFont="1" applyFill="1" applyBorder="1" applyAlignment="1">
      <alignment horizontal="center" vertical="center"/>
    </xf>
    <xf numFmtId="0" fontId="50" fillId="0" borderId="60" xfId="0" applyFont="1" applyBorder="1" applyAlignment="1" applyProtection="1">
      <alignment horizontal="center"/>
      <protection locked="0"/>
    </xf>
    <xf numFmtId="0" fontId="50" fillId="0" borderId="59" xfId="0" applyFont="1" applyBorder="1" applyAlignment="1" applyProtection="1">
      <alignment horizontal="center"/>
      <protection locked="0"/>
    </xf>
    <xf numFmtId="0" fontId="50" fillId="0" borderId="58" xfId="0" applyFont="1" applyBorder="1" applyAlignment="1" applyProtection="1">
      <alignment horizontal="center"/>
      <protection locked="0"/>
    </xf>
    <xf numFmtId="0" fontId="48" fillId="0" borderId="21" xfId="0" applyFont="1" applyBorder="1"/>
    <xf numFmtId="0" fontId="48" fillId="0" borderId="22" xfId="0" applyFont="1" applyBorder="1"/>
    <xf numFmtId="0" fontId="48" fillId="0" borderId="23" xfId="0" applyFont="1" applyBorder="1"/>
    <xf numFmtId="0" fontId="48" fillId="0" borderId="19" xfId="0" applyFont="1" applyBorder="1"/>
    <xf numFmtId="0" fontId="48" fillId="0" borderId="19" xfId="0" applyFont="1" applyBorder="1" applyAlignment="1">
      <alignment horizontal="center"/>
    </xf>
    <xf numFmtId="0" fontId="48" fillId="0" borderId="23" xfId="0" applyFont="1" applyBorder="1" applyAlignment="1">
      <alignment horizontal="center"/>
    </xf>
    <xf numFmtId="0" fontId="48" fillId="0" borderId="27" xfId="0" applyFont="1" applyBorder="1"/>
    <xf numFmtId="0" fontId="48" fillId="0" borderId="31" xfId="0" applyFont="1" applyBorder="1"/>
    <xf numFmtId="0" fontId="48" fillId="0" borderId="28" xfId="0" applyFont="1" applyBorder="1"/>
    <xf numFmtId="0" fontId="48" fillId="0" borderId="62" xfId="0" applyFont="1" applyBorder="1" applyAlignment="1">
      <alignment horizontal="center"/>
    </xf>
    <xf numFmtId="0" fontId="48" fillId="0" borderId="28" xfId="0" applyFont="1" applyBorder="1" applyAlignment="1">
      <alignment horizontal="center"/>
    </xf>
    <xf numFmtId="172" fontId="48" fillId="0" borderId="19" xfId="34" applyFont="1" applyBorder="1" applyAlignment="1">
      <alignment horizontal="center"/>
    </xf>
    <xf numFmtId="172" fontId="48" fillId="0" borderId="23" xfId="34" applyFont="1" applyBorder="1" applyAlignment="1">
      <alignment horizontal="center"/>
    </xf>
    <xf numFmtId="0" fontId="48" fillId="24" borderId="27" xfId="0" applyFont="1" applyFill="1" applyBorder="1" applyAlignment="1">
      <alignment horizontal="center" vertical="center"/>
    </xf>
    <xf numFmtId="0" fontId="48" fillId="24" borderId="70" xfId="0" applyFont="1" applyFill="1" applyBorder="1" applyAlignment="1">
      <alignment horizontal="center" vertical="center"/>
    </xf>
    <xf numFmtId="0" fontId="50" fillId="24" borderId="34" xfId="0" applyFont="1" applyFill="1" applyBorder="1" applyAlignment="1">
      <alignment horizontal="center"/>
    </xf>
    <xf numFmtId="0" fontId="48" fillId="24" borderId="16" xfId="0" applyFont="1" applyFill="1" applyBorder="1" applyAlignment="1">
      <alignment horizontal="center"/>
    </xf>
    <xf numFmtId="0" fontId="48" fillId="24" borderId="17" xfId="0" applyFont="1" applyFill="1" applyBorder="1" applyAlignment="1">
      <alignment horizontal="center"/>
    </xf>
    <xf numFmtId="0" fontId="50" fillId="0" borderId="60" xfId="0" applyFont="1" applyBorder="1" applyAlignment="1">
      <alignment horizontal="left" vertical="center"/>
    </xf>
    <xf numFmtId="0" fontId="50" fillId="0" borderId="59" xfId="0" applyFont="1" applyBorder="1" applyAlignment="1">
      <alignment horizontal="left" vertical="center"/>
    </xf>
    <xf numFmtId="0" fontId="50" fillId="0" borderId="58" xfId="0" applyFont="1" applyBorder="1" applyAlignment="1">
      <alignment horizontal="left" vertical="center"/>
    </xf>
    <xf numFmtId="0" fontId="50" fillId="0" borderId="11" xfId="0" applyFont="1" applyBorder="1" applyAlignment="1">
      <alignment horizontal="left" vertical="center"/>
    </xf>
    <xf numFmtId="0" fontId="50" fillId="0" borderId="0" xfId="0" applyFont="1" applyAlignment="1">
      <alignment horizontal="left" vertical="center"/>
    </xf>
    <xf numFmtId="0" fontId="50" fillId="0" borderId="12" xfId="0" applyFont="1" applyBorder="1" applyAlignment="1">
      <alignment horizontal="left" vertical="center"/>
    </xf>
    <xf numFmtId="0" fontId="50" fillId="0" borderId="13" xfId="0" applyFont="1" applyBorder="1" applyAlignment="1">
      <alignment horizontal="left" vertical="center"/>
    </xf>
    <xf numFmtId="0" fontId="50" fillId="0" borderId="14" xfId="0" applyFont="1" applyBorder="1" applyAlignment="1">
      <alignment horizontal="left" vertical="center"/>
    </xf>
    <xf numFmtId="0" fontId="50" fillId="0" borderId="15" xfId="0" applyFont="1" applyBorder="1" applyAlignment="1">
      <alignment horizontal="left" vertical="center"/>
    </xf>
    <xf numFmtId="0" fontId="49" fillId="0" borderId="80" xfId="256" applyFont="1" applyBorder="1" applyAlignment="1" applyProtection="1">
      <alignment horizontal="center"/>
    </xf>
    <xf numFmtId="0" fontId="49" fillId="0" borderId="51" xfId="256" applyFont="1" applyBorder="1" applyAlignment="1" applyProtection="1">
      <alignment horizontal="center"/>
    </xf>
    <xf numFmtId="0" fontId="50" fillId="0" borderId="78" xfId="0" applyFont="1" applyBorder="1" applyAlignment="1">
      <alignment horizontal="center"/>
    </xf>
    <xf numFmtId="0" fontId="50" fillId="0" borderId="59" xfId="0" applyFont="1" applyBorder="1" applyAlignment="1">
      <alignment horizontal="center"/>
    </xf>
    <xf numFmtId="0" fontId="50" fillId="0" borderId="79" xfId="0" applyFont="1" applyBorder="1" applyAlignment="1">
      <alignment horizontal="center"/>
    </xf>
    <xf numFmtId="0" fontId="48" fillId="0" borderId="25" xfId="0" applyFont="1" applyBorder="1" applyAlignment="1">
      <alignment horizontal="center" vertical="center"/>
    </xf>
    <xf numFmtId="0" fontId="50" fillId="24" borderId="34" xfId="0" applyFont="1" applyFill="1" applyBorder="1" applyAlignment="1">
      <alignment horizontal="center" vertical="center" wrapText="1"/>
    </xf>
    <xf numFmtId="0" fontId="50" fillId="24" borderId="16" xfId="0" applyFont="1" applyFill="1" applyBorder="1" applyAlignment="1">
      <alignment horizontal="center" vertical="center" wrapText="1"/>
    </xf>
    <xf numFmtId="0" fontId="50" fillId="24" borderId="26" xfId="0" applyFont="1" applyFill="1" applyBorder="1" applyAlignment="1">
      <alignment horizontal="center" vertical="center" wrapText="1"/>
    </xf>
    <xf numFmtId="0" fontId="48" fillId="0" borderId="76" xfId="255" applyFont="1" applyBorder="1" applyAlignment="1">
      <alignment horizontal="center" vertical="center"/>
    </xf>
    <xf numFmtId="0" fontId="48" fillId="0" borderId="50" xfId="255" applyFont="1" applyBorder="1" applyAlignment="1">
      <alignment horizontal="center" vertical="center"/>
    </xf>
    <xf numFmtId="0" fontId="48" fillId="0" borderId="78" xfId="255" applyFont="1" applyBorder="1" applyAlignment="1">
      <alignment horizontal="center" vertical="center"/>
    </xf>
    <xf numFmtId="0" fontId="48" fillId="0" borderId="59" xfId="255" applyFont="1" applyBorder="1" applyAlignment="1">
      <alignment horizontal="center" vertical="center"/>
    </xf>
    <xf numFmtId="0" fontId="48" fillId="0" borderId="58" xfId="255" applyFont="1" applyBorder="1" applyAlignment="1">
      <alignment horizontal="center" vertical="center"/>
    </xf>
    <xf numFmtId="0" fontId="48" fillId="0" borderId="68" xfId="255" applyFont="1" applyBorder="1" applyAlignment="1">
      <alignment horizontal="center" vertical="center"/>
    </xf>
    <xf numFmtId="0" fontId="48" fillId="0" borderId="56" xfId="255" applyFont="1" applyBorder="1" applyAlignment="1">
      <alignment horizontal="center" vertical="center"/>
    </xf>
    <xf numFmtId="0" fontId="48" fillId="0" borderId="72" xfId="255" applyFont="1" applyBorder="1" applyAlignment="1">
      <alignment horizontal="center" vertical="center"/>
    </xf>
    <xf numFmtId="0" fontId="48" fillId="0" borderId="66" xfId="255" applyFont="1" applyBorder="1" applyAlignment="1">
      <alignment horizontal="center" vertical="center"/>
    </xf>
    <xf numFmtId="0" fontId="48" fillId="0" borderId="55" xfId="255" applyFont="1" applyBorder="1" applyAlignment="1">
      <alignment horizontal="center" vertical="center"/>
    </xf>
    <xf numFmtId="0" fontId="48" fillId="0" borderId="74" xfId="255" applyFont="1" applyBorder="1" applyAlignment="1">
      <alignment horizontal="center" vertical="center"/>
    </xf>
    <xf numFmtId="0" fontId="48" fillId="0" borderId="68" xfId="0" applyFont="1" applyBorder="1" applyAlignment="1">
      <alignment horizontal="center" vertical="center"/>
    </xf>
    <xf numFmtId="0" fontId="48" fillId="0" borderId="56" xfId="0" applyFont="1" applyBorder="1" applyAlignment="1">
      <alignment horizontal="center" vertical="center"/>
    </xf>
    <xf numFmtId="0" fontId="48" fillId="0" borderId="72" xfId="0" applyFont="1" applyBorder="1" applyAlignment="1">
      <alignment horizontal="center" vertical="center"/>
    </xf>
    <xf numFmtId="0" fontId="50" fillId="24" borderId="16" xfId="0" applyFont="1" applyFill="1" applyBorder="1" applyAlignment="1">
      <alignment horizontal="center"/>
    </xf>
    <xf numFmtId="0" fontId="50" fillId="24" borderId="68" xfId="0" applyFont="1" applyFill="1" applyBorder="1" applyAlignment="1">
      <alignment horizontal="center"/>
    </xf>
    <xf numFmtId="0" fontId="50" fillId="24" borderId="67" xfId="0" applyFont="1" applyFill="1" applyBorder="1" applyAlignment="1">
      <alignment horizontal="center"/>
    </xf>
    <xf numFmtId="0" fontId="48" fillId="24" borderId="31" xfId="0" applyFont="1" applyFill="1" applyBorder="1" applyAlignment="1">
      <alignment horizontal="center" vertical="center"/>
    </xf>
    <xf numFmtId="0" fontId="48" fillId="0" borderId="62" xfId="0" applyFont="1" applyBorder="1"/>
    <xf numFmtId="2" fontId="48" fillId="0" borderId="62" xfId="0" applyNumberFormat="1" applyFont="1" applyBorder="1" applyAlignment="1">
      <alignment horizontal="center"/>
    </xf>
    <xf numFmtId="2" fontId="48" fillId="0" borderId="28" xfId="0" applyNumberFormat="1" applyFont="1" applyBorder="1" applyAlignment="1">
      <alignment horizontal="center"/>
    </xf>
    <xf numFmtId="0" fontId="50" fillId="24" borderId="41" xfId="0" applyFont="1" applyFill="1" applyBorder="1" applyAlignment="1">
      <alignment horizontal="right"/>
    </xf>
    <xf numFmtId="0" fontId="50" fillId="24" borderId="43" xfId="0" applyFont="1" applyFill="1" applyBorder="1" applyAlignment="1">
      <alignment horizontal="right"/>
    </xf>
    <xf numFmtId="0" fontId="50" fillId="24" borderId="44" xfId="0" applyFont="1" applyFill="1" applyBorder="1" applyAlignment="1">
      <alignment horizontal="right"/>
    </xf>
    <xf numFmtId="0" fontId="50" fillId="24" borderId="46" xfId="0" applyFont="1" applyFill="1" applyBorder="1" applyAlignment="1">
      <alignment horizontal="center" wrapText="1"/>
    </xf>
    <xf numFmtId="0" fontId="50" fillId="24" borderId="17" xfId="0" applyFont="1" applyFill="1" applyBorder="1" applyAlignment="1">
      <alignment horizontal="center" wrapText="1"/>
    </xf>
    <xf numFmtId="2" fontId="48" fillId="0" borderId="19" xfId="0" applyNumberFormat="1" applyFont="1" applyBorder="1" applyAlignment="1">
      <alignment horizontal="center"/>
    </xf>
    <xf numFmtId="2" fontId="48" fillId="0" borderId="23" xfId="0" applyNumberFormat="1" applyFont="1" applyBorder="1" applyAlignment="1">
      <alignment horizontal="center"/>
    </xf>
    <xf numFmtId="2" fontId="48" fillId="0" borderId="19" xfId="0" applyNumberFormat="1" applyFont="1" applyBorder="1" applyAlignment="1">
      <alignment horizontal="center" wrapText="1"/>
    </xf>
    <xf numFmtId="2" fontId="48" fillId="0" borderId="23" xfId="0" applyNumberFormat="1" applyFont="1" applyBorder="1" applyAlignment="1">
      <alignment horizontal="center" wrapText="1"/>
    </xf>
    <xf numFmtId="0" fontId="48" fillId="0" borderId="14" xfId="0" applyFont="1" applyBorder="1" applyAlignment="1">
      <alignment horizontal="right"/>
    </xf>
    <xf numFmtId="0" fontId="48" fillId="0" borderId="15" xfId="0" applyFont="1" applyBorder="1" applyAlignment="1">
      <alignment horizontal="right"/>
    </xf>
    <xf numFmtId="0" fontId="48" fillId="0" borderId="13" xfId="0" applyFont="1" applyBorder="1" applyAlignment="1">
      <alignment horizontal="left"/>
    </xf>
    <xf numFmtId="0" fontId="48" fillId="0" borderId="14" xfId="0" applyFont="1" applyBorder="1" applyAlignment="1">
      <alignment horizontal="left"/>
    </xf>
    <xf numFmtId="0" fontId="50" fillId="0" borderId="11" xfId="0" applyFont="1" applyBorder="1" applyAlignment="1">
      <alignment horizontal="right" vertical="center"/>
    </xf>
    <xf numFmtId="0" fontId="50" fillId="0" borderId="0" xfId="0" applyFont="1" applyAlignment="1">
      <alignment horizontal="right" vertical="center"/>
    </xf>
    <xf numFmtId="0" fontId="50" fillId="0" borderId="11" xfId="0" applyFont="1" applyBorder="1" applyAlignment="1">
      <alignment wrapText="1"/>
    </xf>
    <xf numFmtId="0" fontId="50" fillId="0" borderId="0" xfId="0" applyFont="1" applyAlignment="1">
      <alignment wrapText="1"/>
    </xf>
    <xf numFmtId="0" fontId="50" fillId="0" borderId="12" xfId="0" applyFont="1" applyBorder="1" applyAlignment="1">
      <alignment wrapText="1"/>
    </xf>
    <xf numFmtId="0" fontId="48" fillId="0" borderId="21" xfId="0" applyFont="1" applyBorder="1" applyAlignment="1">
      <alignment horizontal="center"/>
    </xf>
    <xf numFmtId="0" fontId="48" fillId="0" borderId="22" xfId="0" applyFont="1" applyBorder="1" applyAlignment="1">
      <alignment horizontal="center"/>
    </xf>
    <xf numFmtId="0" fontId="48" fillId="0" borderId="57" xfId="0" applyFont="1" applyBorder="1" applyAlignment="1">
      <alignment horizontal="center"/>
    </xf>
    <xf numFmtId="43" fontId="48" fillId="0" borderId="19" xfId="34" applyNumberFormat="1" applyFont="1" applyBorder="1" applyAlignment="1">
      <alignment horizontal="center"/>
    </xf>
    <xf numFmtId="43" fontId="48" fillId="0" borderId="23" xfId="34" applyNumberFormat="1" applyFont="1" applyBorder="1" applyAlignment="1">
      <alignment horizontal="center"/>
    </xf>
    <xf numFmtId="43" fontId="48" fillId="0" borderId="62" xfId="34" applyNumberFormat="1" applyFont="1" applyBorder="1" applyAlignment="1">
      <alignment horizontal="center"/>
    </xf>
    <xf numFmtId="43" fontId="48" fillId="0" borderId="28" xfId="34" applyNumberFormat="1" applyFont="1" applyBorder="1" applyAlignment="1">
      <alignment horizont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7422CW0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AIU"/>
      <sheetName val="PESOS"/>
      <sheetName val="LIQUIDACION"/>
      <sheetName val="MEMORIAS"/>
      <sheetName val="7417stiA"/>
      <sheetName val="Tablas"/>
      <sheetName val="7422CW00"/>
      <sheetName val="POZOS"/>
      <sheetName val="Puntos"/>
      <sheetName val="Hoja2"/>
      <sheetName val="factores"/>
      <sheetName val="EQUIPOS"/>
      <sheetName val="CAPEX ACACIAS 90K"/>
      <sheetName val="Pag1"/>
      <sheetName val="IDATA"/>
      <sheetName val="$_Directo"/>
      <sheetName val="prog_"/>
      <sheetName val="Análisis determinístico"/>
      <sheetName val="Hoja1"/>
      <sheetName val="C21_G115"/>
      <sheetName val="original_sist"/>
      <sheetName val="1"/>
      <sheetName val="INST"/>
      <sheetName val="1. MODELO 60KB"/>
      <sheetName val="Modelo Financiero Determ. "/>
      <sheetName val="&quot;S&quot;"/>
      <sheetName val="Sal_Integ"/>
      <sheetName val="CAPEX POSOS"/>
      <sheetName val="CAPEX CASTILLA_CLUSTER"/>
      <sheetName val="CAPEX CHICHIMENE 70K_2013"/>
      <sheetName val="CAPEX CASTILLA_ESPESADORES"/>
      <sheetName val="TIPO"/>
      <sheetName val="CAPEX STAP3-4"/>
      <sheetName val="PRESUPUESTO "/>
      <sheetName val="recurso"/>
      <sheetName val="SABANA"/>
      <sheetName val="RESUMEN"/>
      <sheetName val="INFORME SEMANA 20"/>
      <sheetName val="CURVA S (2)"/>
      <sheetName val="CTRL ACTAS"/>
      <sheetName val="$_Directo1"/>
      <sheetName val="Informe Semanal"/>
      <sheetName val="PCE"/>
      <sheetName val="HORAS.DIR"/>
      <sheetName val="precios portafolio 2016"/>
      <sheetName val="CURVA &quot;S&quot;"/>
      <sheetName val="Macro"/>
      <sheetName val="Picklist"/>
      <sheetName val="FRENTE"/>
      <sheetName val="Lineas del PACC"/>
      <sheetName val="LISTAS"/>
      <sheetName val="MAT"/>
      <sheetName val="PERSONAL C-7A"/>
      <sheetName val="PROYECTOS TRÁNSITO"/>
      <sheetName val="Hoja 1 "/>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CUADRO COMPRAS"/>
      <sheetName val="F-A-05 Purchase Order"/>
      <sheetName val="F-A-06B Orden de Compra Abierta"/>
      <sheetName val="F-A-06 Orden de Compra"/>
      <sheetName val="CONSEC-COMPRAS"/>
      <sheetName val="BASICAS"/>
      <sheetName val="CUENTAS"/>
      <sheetName val="PROVEEDORES"/>
      <sheetName val="Sheet1"/>
      <sheetName val="TOC"/>
      <sheetName val="Personal Ejec"/>
      <sheetName val="Personal Plan"/>
      <sheetName val="PRESUPUESTO"/>
      <sheetName val="DataSetUp"/>
      <sheetName val="PERSON"/>
      <sheetName val="T_S"/>
      <sheetName val="Administración"/>
      <sheetName val="LISTA"/>
      <sheetName val="MOB-025-10"/>
      <sheetName val="Hoja1 (2)"/>
      <sheetName val="Hoja3 (2)"/>
      <sheetName val="Titles"/>
      <sheetName val="TARIFAS"/>
      <sheetName val="Hoja3"/>
      <sheetName val="UNIT"/>
      <sheetName val="PU"/>
      <sheetName val="Tabla5"/>
      <sheetName val="CAPEX_POSOS"/>
      <sheetName val="CAPEX_ACACIAS_90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Item"/>
      <sheetName val="STRSUMM0"/>
      <sheetName val="AIU"/>
      <sheetName val="CURVA S"/>
      <sheetName val="mto.electr."/>
      <sheetName val="Tabla5"/>
      <sheetName val="Com-MEC"/>
      <sheetName val="Curva &quot;S&quot; General"/>
      <sheetName val="steel"/>
      <sheetName val="1. MODELO 60KB"/>
      <sheetName val="civ_roma"/>
      <sheetName val="Tablas"/>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Proforma Guia"/>
      <sheetName val="API93"/>
      <sheetName val="RES GASOL"/>
      <sheetName val="POZOS"/>
      <sheetName val="M_O_"/>
      <sheetName val="SABANA"/>
      <sheetName val="RESUMEN"/>
      <sheetName val="BHA"/>
      <sheetName val="PDM RUN"/>
      <sheetName val="EQUIPOS CIVILES"/>
      <sheetName val="BDD Operadores"/>
      <sheetName val="Hoja6"/>
      <sheetName val="Suministros"/>
      <sheetName val="Recursos HH"/>
      <sheetName val="Recursos HE"/>
      <sheetName val="Transporte"/>
      <sheetName val="MI"/>
      <sheetName val="DATOS"/>
      <sheetName val="Data Tables"/>
      <sheetName val="Company"/>
      <sheetName val="Pilares e iniciativas"/>
      <sheetName val="Datos_P"/>
      <sheetName val="cuentas"/>
      <sheetName val="Wind Loads"/>
      <sheetName val="Fab. 15"/>
      <sheetName val="Comparativa"/>
      <sheetName val="resoc"/>
      <sheetName val="Datos-No imprimir"/>
      <sheetName val="Reaj. (CHAL.)"/>
      <sheetName val="Flota"/>
      <sheetName val="59y22%"/>
      <sheetName val="SC"/>
      <sheetName val="Civil"/>
      <sheetName val="A_A310"/>
      <sheetName val="A_G105"/>
      <sheetName val="A_G200"/>
      <sheetName val="PS P-514"/>
      <sheetName val="E21"/>
      <sheetName val="main"/>
      <sheetName val="Tabla"/>
      <sheetName val="Sheet1"/>
      <sheetName val="rencst0599"/>
      <sheetName val="Curva S Llanos"/>
      <sheetName val="INST"/>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DATOS_PIMS"/>
      <sheetName val="API - 21827"/>
      <sheetName val="Formato"/>
      <sheetName val="DETALLE"/>
      <sheetName val="Basededatos"/>
      <sheetName val="SALARIOS"/>
      <sheetName val="Resumen tarifas PERSONAL"/>
      <sheetName val="Tabla de Salarios"/>
      <sheetName val="Tarifas EQUIPOS"/>
      <sheetName val="Hoja3"/>
      <sheetName val="PERSONAL"/>
      <sheetName val="BD"/>
      <sheetName val="Aprobado 2019"/>
      <sheetName val="Hoja1"/>
      <sheetName val="CRUDOS"/>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Index_Graph1"/>
      <sheetName val="LISTAS"/>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Datos_CO"/>
      <sheetName val="CURVA &quot;S&quot;"/>
      <sheetName val="UnitAn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ACTUAL"/>
      <sheetName val="Frentes o cuadrillas"/>
      <sheetName val="ID 200123"/>
      <sheetName val="ID 200124"/>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C.C"/>
      <sheetName val="INUNDABLE "/>
      <sheetName val="TUBERIA ENTERRADA "/>
      <sheetName val="Administrador de desplegables"/>
      <sheetName val="port"/>
      <sheetName val="Inicio"/>
      <sheetName val="OT-AC-reembolsa-"/>
      <sheetName val="Hoja2"/>
      <sheetName val="lodos"/>
      <sheetName val="barreras"/>
      <sheetName val="APU 17"/>
      <sheetName val="APU 18"/>
      <sheetName val="APU 19"/>
      <sheetName val="Form5 _Pág_ 1"/>
      <sheetName val="Maestras_OCyT"/>
      <sheetName val="precios"/>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Ppto-Resumen"/>
      <sheetName val="RDO"/>
      <sheetName val="Avance Diario"/>
      <sheetName val="Avance Programado"/>
      <sheetName val="MOI"/>
      <sheetName val="Arbitrage"/>
      <sheetName val="proyeccion"/>
      <sheetName val="M&amp;E"/>
      <sheetName val="KWHCEC"/>
      <sheetName val="P2000"/>
      <sheetName val="1. CO"/>
      <sheetName val="2. CC"/>
      <sheetName val="FORM DE PRECIOS ESTRUCT CHINÚ"/>
      <sheetName val="4. SUMINISTRO EQUI AUX"/>
      <sheetName val="Unitarios"/>
      <sheetName val="Reservas de Petróleo"/>
      <sheetName val="R Y T"/>
      <sheetName val="data sheet"/>
      <sheetName val="201.15"/>
      <sheetName val="201.21"/>
      <sheetName val="201.7"/>
      <sheetName val="201.8"/>
      <sheetName val="330.1P (7801)"/>
      <sheetName val="632.1P "/>
      <sheetName val="632.4P"/>
      <sheetName val="7.1.8.1.1"/>
      <sheetName val="Indic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refreshError="1"/>
      <sheetData sheetId="94" refreshError="1"/>
      <sheetData sheetId="95"/>
      <sheetData sheetId="96"/>
      <sheetData sheetId="97"/>
      <sheetData sheetId="98"/>
      <sheetData sheetId="99"/>
      <sheetData sheetId="100"/>
      <sheetData sheetId="101"/>
      <sheetData sheetId="102" refreshError="1"/>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refreshError="1"/>
      <sheetData sheetId="214" refreshError="1"/>
      <sheetData sheetId="215" refreshError="1"/>
      <sheetData sheetId="216" refreshError="1"/>
      <sheetData sheetId="217">
        <row r="83">
          <cell r="O83" t="str">
            <v>Pendiente</v>
          </cell>
        </row>
      </sheetData>
      <sheetData sheetId="218" refreshError="1"/>
      <sheetData sheetId="219" refreshError="1"/>
      <sheetData sheetId="220" refreshError="1"/>
      <sheetData sheetId="221" refreshError="1"/>
      <sheetData sheetId="222" refreshError="1"/>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ow r="83">
          <cell r="O83" t="str">
            <v>Pendiente</v>
          </cell>
        </row>
      </sheetData>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ow r="83">
          <cell r="O83" t="str">
            <v>Pendiente</v>
          </cell>
        </row>
      </sheetData>
      <sheetData sheetId="349">
        <row r="83">
          <cell r="O83" t="str">
            <v>Pendiente</v>
          </cell>
        </row>
      </sheetData>
      <sheetData sheetId="350">
        <row r="83">
          <cell r="O83" t="str">
            <v>Pendiente</v>
          </cell>
        </row>
      </sheetData>
      <sheetData sheetId="351"/>
      <sheetData sheetId="352"/>
      <sheetData sheetId="353"/>
      <sheetData sheetId="354"/>
      <sheetData sheetId="355"/>
      <sheetData sheetId="356"/>
      <sheetData sheetId="357"/>
      <sheetData sheetId="358">
        <row r="83">
          <cell r="O83" t="str">
            <v>Pendiente</v>
          </cell>
        </row>
      </sheetData>
      <sheetData sheetId="359" refreshError="1"/>
      <sheetData sheetId="360">
        <row r="83">
          <cell r="O83" t="str">
            <v>Pendiente</v>
          </cell>
        </row>
      </sheetData>
      <sheetData sheetId="361" refreshError="1"/>
      <sheetData sheetId="362" refreshError="1"/>
      <sheetData sheetId="363"/>
      <sheetData sheetId="364">
        <row r="83">
          <cell r="O83" t="str">
            <v>Pendiente</v>
          </cell>
        </row>
      </sheetData>
      <sheetData sheetId="365"/>
      <sheetData sheetId="366"/>
      <sheetData sheetId="367"/>
      <sheetData sheetId="368"/>
      <sheetData sheetId="369"/>
      <sheetData sheetId="370"/>
      <sheetData sheetId="371">
        <row r="83">
          <cell r="O83" t="str">
            <v>Pendiente</v>
          </cell>
        </row>
      </sheetData>
      <sheetData sheetId="372"/>
      <sheetData sheetId="373"/>
      <sheetData sheetId="374"/>
      <sheetData sheetId="375"/>
      <sheetData sheetId="376"/>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sheetData sheetId="388"/>
      <sheetData sheetId="389"/>
      <sheetData sheetId="390" refreshError="1"/>
      <sheetData sheetId="391" refreshError="1"/>
      <sheetData sheetId="392" refreshError="1"/>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refreshError="1"/>
      <sheetData sheetId="454" refreshError="1"/>
      <sheetData sheetId="455" refreshError="1"/>
      <sheetData sheetId="456"/>
      <sheetData sheetId="457"/>
      <sheetData sheetId="458"/>
      <sheetData sheetId="459"/>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EMPRESA"/>
      <sheetName val="7422CW00"/>
      <sheetName val="Item"/>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_Directo1"/>
      <sheetName val="prog_1"/>
      <sheetName val="Análisis_determinístico"/>
      <sheetName val="1__MODELO_60KB"/>
      <sheetName val="Modelo_Financiero_Determ__"/>
      <sheetName val="CAPEX_PO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ETAPA 50 SMMLV"/>
      <sheetName val="STRSUMM0"/>
      <sheetName val="EMPRESA"/>
      <sheetName val="1. MODELO 60KB"/>
      <sheetName val="CURVA S"/>
      <sheetName val="mto.electr."/>
      <sheetName val="Tabla5"/>
      <sheetName val="Com-MEC"/>
      <sheetName val="Curva &quot;S&quot; General"/>
      <sheetName val="civ_roma"/>
      <sheetName val="steel"/>
      <sheetName val="M.O."/>
      <sheetName val="MATERIALES"/>
      <sheetName val="MAQUINARIA"/>
      <sheetName val="calculation"/>
      <sheetName val="EQUIPOS"/>
      <sheetName val="Wind Loads"/>
      <sheetName val="Tablas"/>
      <sheetName val="Fab. 15"/>
      <sheetName val="Comparativa"/>
      <sheetName val="resoc"/>
      <sheetName val="Datos-No imprimir"/>
      <sheetName val="DATOS"/>
      <sheetName val="Reaj. (CHAL.)"/>
      <sheetName val="Flota"/>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M_O_"/>
      <sheetName val="BHA"/>
      <sheetName val="PDM RUN"/>
      <sheetName val="BDD Operadores"/>
      <sheetName val="Hoja6"/>
      <sheetName val="Suministros"/>
      <sheetName val="Recursos HH"/>
      <sheetName val="Recursos HE"/>
      <sheetName val="Transporte"/>
      <sheetName val="SC"/>
      <sheetName val="API93"/>
      <sheetName val="Proforma Guia"/>
      <sheetName val="RES GASOL"/>
      <sheetName val="POZOS"/>
      <sheetName val="SABANA"/>
      <sheetName val="RESUMEN"/>
      <sheetName val="EQUIPOS CIVILES"/>
      <sheetName val="MI"/>
      <sheetName val="Data Tables"/>
      <sheetName val="Company"/>
      <sheetName val="Pilares e iniciativas"/>
      <sheetName val="Datos_P"/>
      <sheetName val="cuentas"/>
      <sheetName val="Civil"/>
      <sheetName val="A_A310"/>
      <sheetName val="A_G105"/>
      <sheetName val="A_G200"/>
      <sheetName val="PS P-514"/>
      <sheetName val="E21"/>
      <sheetName val="main"/>
      <sheetName val="Tabla"/>
      <sheetName val="59y22%"/>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AUX"/>
      <sheetName val="MARCO"/>
      <sheetName val="Informe díario"/>
      <sheetName val="Base_P10"/>
      <sheetName val="Base_P50"/>
      <sheetName val="Base_P90"/>
      <sheetName val="Prod_Inv_P10"/>
      <sheetName val="Prod_Inv_P50"/>
      <sheetName val="Prod_Inv_P90"/>
      <sheetName val="Especificacione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Datos_CO"/>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WRut"/>
      <sheetName val="Form5 _Pág_ 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refreshError="1"/>
      <sheetData sheetId="93"/>
      <sheetData sheetId="94"/>
      <sheetData sheetId="95"/>
      <sheetData sheetId="96"/>
      <sheetData sheetId="97"/>
      <sheetData sheetId="98"/>
      <sheetData sheetId="99"/>
      <sheetData sheetId="100"/>
      <sheetData sheetId="101"/>
      <sheetData sheetId="102" refreshError="1"/>
      <sheetData sheetId="103" refreshError="1"/>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refreshError="1"/>
      <sheetData sheetId="196" refreshError="1"/>
      <sheetData sheetId="197" refreshError="1"/>
      <sheetData sheetId="198" refreshError="1"/>
      <sheetData sheetId="199" refreshError="1"/>
      <sheetData sheetId="200" refreshError="1"/>
      <sheetData sheetId="201" refreshError="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refreshError="1"/>
      <sheetData sheetId="216" refreshError="1"/>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2"/>
      <sheetName val="INDICADORES"/>
      <sheetName val="Hoja3"/>
      <sheetName val="INV"/>
      <sheetName val="AASHTO"/>
      <sheetName val="TES"/>
      <sheetName val="CONSTRUCCION"/>
      <sheetName val="DATOS"/>
      <sheetName val="Paso 1 Calculo del 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 val="DATOS"/>
      <sheetName val="INST"/>
      <sheetName val="aactividad"/>
      <sheetName val="ETAPA 50 SMMLV"/>
      <sheetName val="EST0798.XLS"/>
      <sheetName val="#¡REF"/>
      <sheetName val="[EST0798.XLS]__cceficiente_sh_2"/>
      <sheetName val="Análisis_determinístico"/>
      <sheetName val="Modelo_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Datos"/>
      <sheetName val="Cuadrillas"/>
      <sheetName val="Jornal"/>
      <sheetName val="INST"/>
      <sheetName val="LIQUIDACIONESPERSONAL"/>
      <sheetName val="DATOS_CONTRATO"/>
      <sheetName val="URCDIT"/>
      <sheetName val="Lineas del PACC"/>
      <sheetName val="Análisis_determinístico"/>
      <sheetName val="DEST__MEDIOS"/>
      <sheetName val="CARGASPROC_"/>
      <sheetName val="G_L_P__FINAL"/>
      <sheetName val="Lineas_del_PACC"/>
      <sheetName val="DATOS_CONTRATO1"/>
      <sheetName val="TABPOZO"/>
      <sheetName val="CONTRATO"/>
      <sheetName val="Hoja1"/>
      <sheetName val="5094-2003"/>
      <sheetName val="Materiales"/>
      <sheetName val="Informe_Semanal_1"/>
      <sheetName val="DATOS_CONTRATO2"/>
      <sheetName val="DEST__MEDIOS1"/>
      <sheetName val="CARGASPROC_1"/>
      <sheetName val="G_L_P__FINAL1"/>
      <sheetName val="Análisis_determinístico1"/>
      <sheetName val="Lineas_del_PACC1"/>
    </sheetNames>
    <sheetDataSet>
      <sheetData sheetId="0" refreshError="1"/>
      <sheetData sheetId="1" refreshError="1">
        <row r="10">
          <cell r="F10">
            <v>4225</v>
          </cell>
        </row>
        <row r="20">
          <cell r="F20">
            <v>6.9599999999999995E-2</v>
          </cell>
        </row>
        <row r="22">
          <cell r="F22">
            <v>6.9599999999999995E-2</v>
          </cell>
        </row>
        <row r="29">
          <cell r="I29">
            <v>2.7E-2</v>
          </cell>
        </row>
      </sheetData>
      <sheetData sheetId="2" refreshError="1">
        <row r="6">
          <cell r="E6" t="str">
            <v>ECOPETROL G.C.O.</v>
          </cell>
        </row>
        <row r="9">
          <cell r="I9">
            <v>8670.2000000000007</v>
          </cell>
        </row>
        <row r="14">
          <cell r="G14" t="str">
            <v>SI</v>
          </cell>
        </row>
        <row r="16">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ow r="6">
          <cell r="E6" t="str">
            <v>ECOPETROL G.C.O.</v>
          </cell>
        </row>
      </sheetData>
      <sheetData sheetId="41" refreshError="1"/>
      <sheetData sheetId="42" refreshError="1"/>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 val="[EST0798.XLS]__cceficiente_sh_9"/>
      <sheetName val="[EST0798.XLS]__cceficiente_sh_2"/>
      <sheetName val="[EST0798.XLS]__cceficiente_sh_4"/>
      <sheetName val="[EST0798.XLS]__cceficiente_sh_3"/>
      <sheetName val="[EST0798.XLS]__cceficiente_sh_5"/>
      <sheetName val="[EST0798.XLS]__cceficiente_sh_6"/>
      <sheetName val="[EST0798.XLS]__cceficiente_sh_8"/>
      <sheetName val="[EST0798.XLS]__cceficiente_sh_7"/>
      <sheetName val="[EST0798.XLS]__cceficiente_s_11"/>
      <sheetName val="[EST0798.XLS]__cceficiente_s_10"/>
      <sheetName val="[EST0798.XLS]__cceficiente_s_12"/>
      <sheetName val="[EST0798.XLS]__cceficiente_s_13"/>
      <sheetName val="[EST0798.XLS]__cceficiente_s_14"/>
      <sheetName val="[EST0798.XLS]__cceficiente_s_15"/>
      <sheetName val="Análisis_determinístico"/>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 val="BASE-LISTA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SEGUIM Y REPROG MES 1 (2)"/>
      <sheetName val="_a  aaInformación GRUPO 4_A MIn"/>
      <sheetName val="HISTORICOS FUEL OIL EXP"/>
      <sheetName val="PR 1"/>
      <sheetName val="\Nuevos APU Córdoba\a  aaInform"/>
      <sheetName val="\E\Nuevos APU Córdoba\a  aaInfo"/>
      <sheetName val="\Users\JoseGabriel\Documents\Mi"/>
      <sheetName val="LISTADO "/>
      <sheetName val="M.O."/>
      <sheetName val="\Users\USUARIO\Downloads\a  aaI"/>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Users\ANDRES FELIPE MUÑOZ\Down"/>
      <sheetName val="ESTADO VÍA-CRIT.TECNICO"/>
      <sheetName val="EQUIPOS"/>
      <sheetName val="MANO DE OBRA"/>
      <sheetName val="TRANSPORTE"/>
      <sheetName val="Hoja2"/>
      <sheetName val="_aCCIDENTES_DE_1995___1996_xl_9"/>
      <sheetName val="_aCCIDENTES_DE_1995___1996_xl_2"/>
      <sheetName val="_aCCIDENTES_DE_1995___1996_xl_4"/>
      <sheetName val="_aCCIDENTES_DE_1995___1996_xl_3"/>
      <sheetName val="_aCCIDENTES_DE_1995___1996_xl_5"/>
      <sheetName val="_aCCIDENTES_DE_1995___1996_xl_6"/>
      <sheetName val="_aCCIDENTES_DE_1995___1996_xl_8"/>
      <sheetName val="_aCCIDENTES_DE_1995___1996_xl_7"/>
      <sheetName val="_aCCIDENTES_DE_1995___1996_x_10"/>
      <sheetName val="_aCCIDENTES_DE_1995___1996_x_11"/>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E\a  aaInformación GRUPO 4\A M"/>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DUB-823"/>
      <sheetName val="GPI 526"/>
      <sheetName val="SKJ452"/>
      <sheetName val="ITA878"/>
      <sheetName val="AEA-944"/>
      <sheetName val="XXJ617"/>
      <sheetName val="SNG_855"/>
      <sheetName val="VEA 374"/>
      <sheetName val="HFB024"/>
      <sheetName val="PAJ825"/>
      <sheetName val="COSTOS UNITARIOS"/>
      <sheetName val="CA-2909"/>
      <sheetName val="//ccefici"/>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d.docs.live.net/a  aaInformac"/>
      <sheetName val="G.G"/>
      <sheetName val="AC2-AG96"/>
      <sheetName val=" ACTA FINAL + MODIFICATORIA "/>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p05"/>
      <sheetName val="GP06"/>
      <sheetName val="REQUISITOS INF INTERVENTORÍA"/>
      <sheetName val="EMPRESA"/>
      <sheetName val="Tabla CONPES 3714"/>
      <sheetName val="PLAN DE INVERSION ANTICIPO"/>
      <sheetName val="inv mensual"/>
      <sheetName val="borrador flujo inv"/>
      <sheetName val="social-ambiental"/>
      <sheetName val="AU"/>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aCCIDENTES_DE_1995_-_1996_xls]"/>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actividad"/>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C\A\a  aaInformación GRUPO 4\A"/>
      <sheetName val="\G\a  aaInformación GRUPO 4\A M"/>
      <sheetName val="\C\G\a  aaInformación GRUPO 4\A"/>
      <sheetName val="\C\K\a  aaInformación GRUPO 4\A"/>
      <sheetName val="\C\E\a  aaInformación GRUPO 4\A"/>
      <sheetName val="MATERIAL"/>
      <sheetName val="_aCCIDENTES_DE_1995___1996_x_12"/>
      <sheetName val="_aCCIDENTES_DE_1995___1996_x_15"/>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_aCCIDENTES_DE_1995___1996_x_21"/>
      <sheetName val="MAT"/>
      <sheetName val="HER"/>
      <sheetName val="PER"/>
      <sheetName val="TRANS"/>
      <sheetName val="ESTADO_VÍA-CRIT_TECNICO"/>
      <sheetName val="\Users\LENOVO\Downloads\a  aaIn"/>
      <sheetName val="CRONOGRAMA INICIAL"/>
      <sheetName val="informe sem no.1"/>
      <sheetName val="informe sem no.2"/>
      <sheetName val="informe sem no.3"/>
      <sheetName val="informe sem no.4"/>
      <sheetName val="REPROGRAMACION 2"/>
      <sheetName val="lista-precio-mat-equipos"/>
      <sheetName val="rendimiento"/>
      <sheetName val="_aCCIDENTES_DE_1995___1996_x_22"/>
      <sheetName val="_aCCIDENTES_DE_1995___1996_x_23"/>
      <sheetName val="_aCCIDENTES_DE_1995___1996_x_24"/>
      <sheetName val="_aCCIDENTES_DE_1995___1996_x_25"/>
      <sheetName val="_aCCIDENTES_DE_1995___1996_x_28"/>
      <sheetName val="_aCCIDENTES_DE_1995___1996_x_26"/>
      <sheetName val="_aCCIDENTES_DE_1995___1996_x_27"/>
      <sheetName val="GENERALIDADES"/>
      <sheetName val="analisis costo horario"/>
      <sheetName val="Lista Base"/>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BASES"/>
      <sheetName val="INDICE"/>
      <sheetName val="_aCCIDENTES_DE_1995___1996_x_54"/>
      <sheetName val="_aCCIDENTES_DE_1995___1996_x_29"/>
      <sheetName val="_aCCIDENTES_DE_1995___1996_x_30"/>
      <sheetName val="_aCCIDENTES_DE_1995___1996_x_31"/>
      <sheetName val="_aCCIDENTES_DE_1995___1996_x_32"/>
      <sheetName val="_aCCIDENTES_DE_1995___1996_x_33"/>
      <sheetName val="_aCCIDENTES_DE_1995___1996_x_34"/>
      <sheetName val="_aCCIDENTES_DE_1995___1996_x_35"/>
      <sheetName val="_aCCIDENTES_DE_1995___1996_x_36"/>
      <sheetName val="_aCCIDENTES_DE_1995___1996_x_37"/>
      <sheetName val="_aCCIDENTES_DE_1995___1996_x_38"/>
      <sheetName val="_aCCIDENTES_DE_1995___1996_x_39"/>
      <sheetName val="_aCCIDENTES_DE_1995___1996_x_40"/>
      <sheetName val="_aCCIDENTES_DE_1995___1996_x_41"/>
      <sheetName val="_aCCIDENTES_DE_1995___1996_x_42"/>
      <sheetName val="_aCCIDENTES_DE_1995___1996_x_43"/>
      <sheetName val="_aCCIDENTES_DE_1995___1996_x_44"/>
      <sheetName val="_aCCIDENTES_DE_1995___1996_x_45"/>
      <sheetName val="_aCCIDENTES_DE_1995___1996_x_46"/>
      <sheetName val="_aCCIDENTES_DE_1995___1996_x_47"/>
      <sheetName val="_aCCIDENTES_DE_1995___1996_x_48"/>
      <sheetName val="_aCCIDENTES_DE_1995___1996_x_49"/>
      <sheetName val="_aCCIDENTES_DE_1995___1996_x_50"/>
      <sheetName val="_aCCIDENTES_DE_1995___1996_x_51"/>
      <sheetName val="_aCCIDENTES_DE_1995___1996_x_52"/>
      <sheetName val="_aCCIDENTES_DE_1995___1996_x_53"/>
      <sheetName val="_aCCIDENTES_DE_1995___1996_x_55"/>
      <sheetName val="\E\Documents and Settings\Pe"/>
      <sheetName val="\C\E\Documents and Setting"/>
      <sheetName val="PR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MANO_DE_OBRA"/>
      <sheetName val="//cceficiente_sharepoint_com/a_"/>
      <sheetName val="//d_docs_live_net/a__aaInformac"/>
      <sheetName val="_aCCIDENTES_DE_1995___1996_x_63"/>
      <sheetName val="_aCCIDENTES_DE_1995___1996_x_62"/>
      <sheetName val="_aCCIDENTES_DE_1995___1996_x_58"/>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5"/>
      <sheetName val="_aCCIDENTES_DE_1995___1996_x_66"/>
      <sheetName val="Formulario_N°_41"/>
      <sheetName val="Base_Muestras1"/>
      <sheetName val="\AMV___no_borrar\PRESUPUESTOS\1"/>
      <sheetName val="\I\AMV___no_borrar\PRESUPUESTO1"/>
      <sheetName val="\A\a__aaInformación_GRUPO_4\A_1"/>
      <sheetName val="[aCCIDENTES_DE_1995_-_1996_xls1"/>
      <sheetName val="\\Escritorio\amv_2011\a__aaInf1"/>
      <sheetName val="\G\I\AMV___no_borrar\PRESUPUES1"/>
      <sheetName val="\G\A\a__aaInformación_GRUPO_4\1"/>
      <sheetName val="ESTADO_VÍA-CRIT_TECNICO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Lista_obra1"/>
      <sheetName val="\Mini_HP_Enero_2015\Proyectos_1"/>
      <sheetName val="\Volumes\USB_PIOLIN\Escritorio1"/>
      <sheetName val="\\Sistemas_serv1\xx\Documents_1"/>
      <sheetName val="Formulario_N°_42"/>
      <sheetName val="Base_Muestras2"/>
      <sheetName val="\AMV___no_borrar\PRESUPUESTOS\2"/>
      <sheetName val="\I\AMV___no_borrar\PRESUPUESTO2"/>
      <sheetName val="\A\a__aaInformación_GRUPO_4\A_2"/>
      <sheetName val="[aCCIDENTES_DE_1995_-_1996_xls2"/>
      <sheetName val="\\Escritorio\amv_2011\a__aaInf2"/>
      <sheetName val="\G\I\AMV___no_borrar\PRESUPUES2"/>
      <sheetName val="\G\A\a__aaInformación_GRUPO_4\2"/>
      <sheetName val="ESTADO_VÍA-CRIT_TECNICO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Lista_obra2"/>
      <sheetName val="\Mini_HP_Enero_2015\Proyectos_2"/>
      <sheetName val="\Volumes\USB_PIOLIN\Escritorio2"/>
      <sheetName val="\\Sistemas_serv1\xx\Documents_2"/>
      <sheetName val="Formulario_N°_43"/>
      <sheetName val="Base_Muestras3"/>
      <sheetName val="\AMV___no_borrar\PRESUPUESTOS\3"/>
      <sheetName val="\I\AMV___no_borrar\PRESUPUESTO3"/>
      <sheetName val="\A\a__aaInformación_GRUPO_4\A_3"/>
      <sheetName val="[aCCIDENTES_DE_1995_-_1996_xls3"/>
      <sheetName val="\\Escritorio\amv_2011\a__aaInf3"/>
      <sheetName val="\G\I\AMV___no_borrar\PRESUPUES3"/>
      <sheetName val="\G\A\a__aaInformación_GRUPO_4\3"/>
      <sheetName val="ESTADO_VÍA-CRIT_TECNICO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Lista_obra3"/>
      <sheetName val="\Mini_HP_Enero_2015\Proyectos_3"/>
      <sheetName val="\Volumes\USB_PIOLIN\Escritorio3"/>
      <sheetName val="\\Sistemas_serv1\xx\Documents_3"/>
      <sheetName val="Formulario_N°_44"/>
      <sheetName val="Base_Muestras4"/>
      <sheetName val="\AMV___no_borrar\PRESUPUESTOS\4"/>
      <sheetName val="\I\AMV___no_borrar\PRESUPUESTO4"/>
      <sheetName val="\A\a__aaInformación_GRUPO_4\A_4"/>
      <sheetName val="[aCCIDENTES_DE_1995_-_1996_xls4"/>
      <sheetName val="\\Escritorio\amv_2011\a__aaInf4"/>
      <sheetName val="\G\I\AMV___no_borrar\PRESUPUES4"/>
      <sheetName val="\G\A\a__aaInformación_GRUPO_4\4"/>
      <sheetName val="ESTADO_VÍA-CRIT_TECNICO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Lista_obra4"/>
      <sheetName val="\Mini_HP_Enero_2015\Proyectos_4"/>
      <sheetName val="\Volumes\USB_PIOLIN\Escritorio4"/>
      <sheetName val="\\Sistemas_serv1\xx\Documents_4"/>
      <sheetName val="Formulario_N°_45"/>
      <sheetName val="Base_Muestras5"/>
      <sheetName val="\AMV___no_borrar\PRESUPUESTOS\5"/>
      <sheetName val="\I\AMV___no_borrar\PRESUPUESTO5"/>
      <sheetName val="\A\a__aaInformación_GRUPO_4\A_5"/>
      <sheetName val="[aCCIDENTES_DE_1995_-_1996_xls5"/>
      <sheetName val="\\Escritorio\amv_2011\a__aaInf5"/>
      <sheetName val="\G\I\AMV___no_borrar\PRESUPUES5"/>
      <sheetName val="\G\A\a__aaInformación_GRUPO_4\5"/>
      <sheetName val="ESTADO_VÍA-CRIT_TECNICO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Lista_obra5"/>
      <sheetName val="\Mini_HP_Enero_2015\Proyectos_5"/>
      <sheetName val="\Volumes\USB_PIOLIN\Escritorio5"/>
      <sheetName val="\\Sistemas_serv1\xx\Documents_5"/>
      <sheetName val="aCCIDENTES_DE_1995_-_1996_xls21"/>
      <sheetName val="ACTA_DE_MODIFICACION__(2)10"/>
      <sheetName val="\a__aaInformación_GRUPO_4\A_M10"/>
      <sheetName val="SUB_APU10"/>
      <sheetName val="Datos_Básicos10"/>
      <sheetName val="Formulario_N°_46"/>
      <sheetName val="Base_Muestras6"/>
      <sheetName val="\AMV___no_borrar\PRESUPUESTOS\6"/>
      <sheetName val="\I\AMV___no_borrar\PRESUPUESTO6"/>
      <sheetName val="\A\a__aaInformación_GRUPO_4\A_6"/>
      <sheetName val="[aCCIDENTES_DE_1995_-_1996_xls6"/>
      <sheetName val="\\Escritorio\amv_2011\a__aaInf6"/>
      <sheetName val="\G\I\AMV___no_borrar\PRESUPUES6"/>
      <sheetName val="\G\A\a__aaInformación_GRUPO_4\6"/>
      <sheetName val="ESTADO_VÍA-CRIT_TECNICO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Mini_HP_Enero_2015\Proyectos_6"/>
      <sheetName val="\Volumes\USB_PIOLIN\Escritorio6"/>
      <sheetName val="\\Sistemas_serv1\xx\Documents_6"/>
      <sheetName val="aCCIDENTES_DE_1995_-_199647"/>
      <sheetName val="aCCIDENTES_DE_1995_-_1996_xls23"/>
      <sheetName val="ACTA_DE_MODIFICACION__(2)12"/>
      <sheetName val="\a__aaInformación_GRUPO_4\A_M12"/>
      <sheetName val="SUB_APU12"/>
      <sheetName val="Datos_Básicos12"/>
      <sheetName val="Formulario_N°_48"/>
      <sheetName val="Base_Muestras8"/>
      <sheetName val="\AMV___no_borrar\PRESUPUESTOS\8"/>
      <sheetName val="\I\AMV___no_borrar\PRESUPUESTO8"/>
      <sheetName val="\A\a__aaInformación_GRUPO_4\A_8"/>
      <sheetName val="[aCCIDENTES_DE_1995_-_1996_xls8"/>
      <sheetName val="\\Escritorio\amv_2011\a__aaInf8"/>
      <sheetName val="\G\I\AMV___no_borrar\PRESUPUES8"/>
      <sheetName val="\G\A\a__aaInformación_GRUPO_4\8"/>
      <sheetName val="ESTADO_VÍA-CRIT_TECNICO8"/>
      <sheetName val="\\Giovanni\administracion_vial8"/>
      <sheetName val="\MONTO_AGOTABLE_2010\a__aaInf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Mini_HP_Enero_2015\Proyectos_8"/>
      <sheetName val="\Volumes\USB_PIOLIN\Escritorio8"/>
      <sheetName val="\\Sistemas_serv1\xx\Documents_8"/>
      <sheetName val="aCCIDENTES_DE_1995_-_199646"/>
      <sheetName val="aCCIDENTES_DE_1995_-_1996_xls22"/>
      <sheetName val="ACTA_DE_MODIFICACION__(2)11"/>
      <sheetName val="\a__aaInformación_GRUPO_4\A_M11"/>
      <sheetName val="SUB_APU11"/>
      <sheetName val="Datos_Básicos11"/>
      <sheetName val="Formulario_N°_47"/>
      <sheetName val="Base_Muestras7"/>
      <sheetName val="\AMV___no_borrar\PRESUPUESTOS\7"/>
      <sheetName val="\I\AMV___no_borrar\PRESUPUESTO7"/>
      <sheetName val="\A\a__aaInformación_GRUPO_4\A_7"/>
      <sheetName val="[aCCIDENTES_DE_1995_-_1996_xls7"/>
      <sheetName val="\\Escritorio\amv_2011\a__aaInf7"/>
      <sheetName val="\G\I\AMV___no_borrar\PRESUPUES7"/>
      <sheetName val="\G\A\a__aaInformación_GRUPO_4\7"/>
      <sheetName val="ESTADO_VÍA-CRIT_TECNICO7"/>
      <sheetName val="\\Giovanni\administracion_vial7"/>
      <sheetName val="\MONTO_AGOTABLE_2010\a__aaInf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Mini_HP_Enero_2015\Proyectos_7"/>
      <sheetName val="\Volumes\USB_PIOLIN\Escritorio7"/>
      <sheetName val="\\Sistemas_serv1\xx\Documents_7"/>
      <sheetName val="Par_Dise"/>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MURO_PR25+221-235"/>
      <sheetName val="MURO_PR25+261-267"/>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CANT_OBRA"/>
      <sheetName val="\Users\ANDRES_FELIPE_MUÑOZ\Down"/>
      <sheetName val="aCCIDENTES%2520DE%25201995%2520"/>
      <sheetName val="Dólar"/>
      <sheetName val="BASE"/>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modf "/>
      <sheetName val="1,2 MC"/>
      <sheetName val="3,1 MC"/>
      <sheetName val="3,2 MC"/>
      <sheetName val="4,2 MC"/>
      <sheetName val="DIRECTAS AMO I"/>
      <sheetName val="DIRECTAS AMO II"/>
      <sheetName val="/a  aaInformación GRUPO 4/A MIn"/>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INST"/>
      <sheetName val="2007 Database"/>
      <sheetName val="ITEMS ALCANT."/>
      <sheetName val="COSTOS_UNITARIOS"/>
      <sheetName val="ITEMS_ALCANT_"/>
      <sheetName val="COSTOS_UNITARIOS1"/>
      <sheetName val="ITEMS_ALCANT_1"/>
      <sheetName val="COSTOS_UNITARIOS2"/>
      <sheetName val="ITEMS_ALCANT_2"/>
      <sheetName val="COSTOS_UNITARIOS3"/>
      <sheetName val="ITEMS_ALCANT_3"/>
      <sheetName val="COSTOS_UNITARIOS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COSTOS_UNITARIOS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COSTOS_UNITARIOS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COSTOS_UNITARIOS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APU"/>
      <sheetName val="Program"/>
      <sheetName val="ARBOL DE PROBLEMAS final"/>
      <sheetName val="IDENTIFICACION DEL PROBLEMA fin"/>
      <sheetName val="OBJETIVOS FINALES"/>
      <sheetName val="ESTRUCTURA DE PROYECTO"/>
      <sheetName val="OBJETIVOS ESPECIFICOS final"/>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refreshError="1"/>
      <sheetData sheetId="266" refreshError="1"/>
      <sheetData sheetId="267" refreshError="1"/>
      <sheetData sheetId="268" refreshError="1"/>
      <sheetData sheetId="269" refreshError="1"/>
      <sheetData sheetId="270" refreshError="1"/>
      <sheetData sheetId="271"/>
      <sheetData sheetId="272"/>
      <sheetData sheetId="273"/>
      <sheetData sheetId="274"/>
      <sheetData sheetId="275"/>
      <sheetData sheetId="276"/>
      <sheetData sheetId="277"/>
      <sheetData sheetId="278"/>
      <sheetData sheetId="279"/>
      <sheetData sheetId="280" refreshError="1"/>
      <sheetData sheetId="281" refreshError="1"/>
      <sheetData sheetId="282"/>
      <sheetData sheetId="283" refreshError="1"/>
      <sheetData sheetId="284"/>
      <sheetData sheetId="285" refreshError="1"/>
      <sheetData sheetId="286" refreshError="1"/>
      <sheetData sheetId="287" refreshError="1"/>
      <sheetData sheetId="288" refreshError="1"/>
      <sheetData sheetId="289" refreshError="1"/>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refreshError="1"/>
      <sheetData sheetId="322" refreshError="1"/>
      <sheetData sheetId="323" refreshError="1"/>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refreshError="1"/>
      <sheetData sheetId="628" refreshError="1"/>
      <sheetData sheetId="629" refreshError="1"/>
      <sheetData sheetId="630"/>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refreshError="1"/>
      <sheetData sheetId="856"/>
      <sheetData sheetId="857"/>
      <sheetData sheetId="858"/>
      <sheetData sheetId="859"/>
      <sheetData sheetId="860"/>
      <sheetData sheetId="861"/>
      <sheetData sheetId="862"/>
      <sheetData sheetId="863"/>
      <sheetData sheetId="864"/>
      <sheetData sheetId="865"/>
      <sheetData sheetId="866"/>
      <sheetData sheetId="867"/>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sheetData sheetId="889" refreshError="1"/>
      <sheetData sheetId="890"/>
      <sheetData sheetId="891"/>
      <sheetData sheetId="892"/>
      <sheetData sheetId="893"/>
      <sheetData sheetId="894"/>
      <sheetData sheetId="895"/>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refreshError="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refreshError="1"/>
      <sheetData sheetId="1493"/>
      <sheetData sheetId="1494" refreshError="1"/>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refreshError="1"/>
      <sheetData sheetId="1883" refreshError="1"/>
      <sheetData sheetId="1884" refreshError="1"/>
      <sheetData sheetId="1885"/>
      <sheetData sheetId="1886"/>
      <sheetData sheetId="1887"/>
      <sheetData sheetId="1888"/>
      <sheetData sheetId="1889"/>
      <sheetData sheetId="1890"/>
      <sheetData sheetId="1891"/>
      <sheetData sheetId="1892"/>
      <sheetData sheetId="1893"/>
      <sheetData sheetId="1894"/>
      <sheetData sheetId="1895"/>
      <sheetData sheetId="1896" refreshError="1"/>
      <sheetData sheetId="1897" refreshError="1"/>
      <sheetData sheetId="1898" refreshError="1"/>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refreshError="1"/>
      <sheetData sheetId="2444" refreshError="1"/>
      <sheetData sheetId="2445"/>
      <sheetData sheetId="2446"/>
      <sheetData sheetId="2447"/>
      <sheetData sheetId="2448"/>
      <sheetData sheetId="2449"/>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MPARATIVO"/>
      <sheetName val="ASO"/>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 val="Parametros"/>
      <sheetName val="Hoja1"/>
      <sheetName val="Capex"/>
      <sheetName val="Hoja3"/>
      <sheetName val="SUMMARY WITH 15 API WITH OPEX"/>
      <sheetName val="OPEX"/>
      <sheetName val="Obra Eléctrica"/>
      <sheetName val="3-Reservas"/>
      <sheetName val="RESUMEN"/>
      <sheetName val="Detallado"/>
      <sheetName val="Job List Data"/>
      <sheetName val="Meses"/>
      <sheetName val="Incremental"/>
      <sheetName val="Consolidado_Reservas1"/>
      <sheetName val="Reservas_de_Petróleo1"/>
      <sheetName val="Cronograma_de_Eventos1"/>
      <sheetName val="Reporte_mensual_1999-20001"/>
      <sheetName val="Reporte_2000_-_20241"/>
      <sheetName val="Reporte_11"/>
      <sheetName val="Reporte_21"/>
      <sheetName val="Reporte_31"/>
      <sheetName val="Reporte_41"/>
      <sheetName val="Reporte_51"/>
      <sheetName val="Reporte_2000_-_20041"/>
      <sheetName val="PronPozos_Apiay1"/>
      <sheetName val="PronPozos_Suria1"/>
      <sheetName val="PronPozos_RefLibertad1"/>
      <sheetName val="Pronósticos%20de%20Petróleo%20G"/>
      <sheetName val="BRUTA-INY"/>
      <sheetName val="RES GASOL"/>
      <sheetName val="RES EQV"/>
      <sheetName val="RES GAS"/>
      <sheetName val="RES LPG"/>
      <sheetName val="Programa"/>
      <sheetName val="POZOS"/>
      <sheetName val="RES PET"/>
      <sheetName val="ESTADO RED"/>
      <sheetName val="7422cw00"/>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sheetData sheetId="26">
        <row r="1">
          <cell r="A1" t="str">
            <v>ECOPETROL GERENCIA LLANOS</v>
          </cell>
        </row>
      </sheetData>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MC SF GAVIONES"/>
      <sheetName val="Tabla"/>
      <sheetName val="Modelo"/>
      <sheetName val="TARIFAS"/>
      <sheetName val="civ_roma"/>
      <sheetName val="ANEXO 7"/>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 val="Res-Accide-10"/>
      <sheetName val="BASES"/>
      <sheetName val="CDItem"/>
      <sheetName val="ITEMS"/>
      <sheetName val="Cronograma"/>
      <sheetName val="AC2-AG96"/>
      <sheetName val="ESTADO RED"/>
      <sheetName val="inst"/>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Res-Accide-10"/>
      <sheetName val="AIU"/>
      <sheetName val="Info Ejec"/>
      <sheetName val="EQUIPO"/>
      <sheetName val="MATERIAL"/>
      <sheetName val="Datos"/>
      <sheetName val="Cuadro"/>
      <sheetName val="Mobra"/>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 val="DATOS CONTRATO"/>
      <sheetName val="LIQ-NOM"/>
      <sheetName val="NOMINA-1"/>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ow r="35">
          <cell r="E35">
            <v>3536000</v>
          </cell>
        </row>
      </sheetData>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fo-Portaf"/>
      <sheetName val="Equipo"/>
      <sheetName val="201.15"/>
      <sheetName val="201.21"/>
      <sheetName val="201.7"/>
      <sheetName val="201.8"/>
      <sheetName val="330.1P (7801)"/>
      <sheetName val="632.1P "/>
      <sheetName val="632.4P"/>
      <sheetName val="Materiales"/>
      <sheetName val="Otros"/>
      <sheetName val="INTERVENTOR129"/>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NOMINA_11"/>
      <sheetName val="NOMINA_21"/>
      <sheetName val="PAZ_Y_SALVO1"/>
      <sheetName val="CONTROL___1"/>
      <sheetName val="CONTROL_DIA__EJECUCION1"/>
      <sheetName val="INFORME_CONTRATO1"/>
      <sheetName val="PAGO_No11"/>
      <sheetName val="RECIBO_No__11"/>
      <sheetName val="PAGO_No_2_1"/>
      <sheetName val="RECIBO_No__21"/>
      <sheetName val="PAGO_No_31"/>
      <sheetName val="RECIBO_No_31"/>
      <sheetName val="PAGO_No_41"/>
      <sheetName val="RECIBO_No_41"/>
      <sheetName val="PAGO_FINAL1"/>
      <sheetName val="RECIBO_FINAL1"/>
      <sheetName val="CENTROS_COSTOS1"/>
      <sheetName val="adicional_11"/>
      <sheetName val="adicional_21"/>
      <sheetName val="APUS_(Año_1)"/>
      <sheetName val="APUS_(Año_2)"/>
      <sheetName val="tablas"/>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 val="Hoja1"/>
      <sheetName val="CONTRATO"/>
      <sheetName val="Análisis de precios"/>
      <sheetName val="Itemes Renovación"/>
      <sheetName val="BASICOS"/>
      <sheetName val="Info-Portaf"/>
      <sheetName val="EMPRESA"/>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Ejecutado%"/>
      <sheetName val="Ejecutado$"/>
      <sheetName val="Programado$"/>
      <sheetName val="BHA"/>
      <sheetName val="PDM RUN"/>
      <sheetName val="GRAFICA-SEMANAL"/>
      <sheetName val="TABLA EQUIPOS"/>
      <sheetName val="TABLA MATERIALES"/>
      <sheetName val="TABLA SALARIOS"/>
      <sheetName val="RES GASOL"/>
      <sheetName val="POZOS"/>
      <sheetName val="BRUTA-INY"/>
      <sheetName val="Programa"/>
      <sheetName val="BHA#1"/>
      <sheetName val="Soporte Valores "/>
      <sheetName val="HOJA DE COSTOS"/>
      <sheetName val="DIAM TUB"/>
      <sheetName val="HERRAM"/>
      <sheetName val="CTRL AJUSTES"/>
      <sheetName val="Settings"/>
      <sheetName val="RESUMEN"/>
      <sheetName val="A_A310"/>
      <sheetName val="MATERIALES"/>
      <sheetName val="DATOSBP"/>
      <sheetName val="DATOSPB"/>
      <sheetName val="USED WELLS"/>
      <sheetName val="civ_roma"/>
      <sheetName val="TOVFEB."/>
      <sheetName val="GCB2000"/>
      <sheetName val="BLOOMBERG"/>
      <sheetName val="LISTAS DESPLEGABLES"/>
      <sheetName val="AEA-944"/>
      <sheetName val="SNG_855"/>
      <sheetName val="VEA 374"/>
      <sheetName val="R-ING-067"/>
      <sheetName val="7422CW00"/>
      <sheetName val="Estimado F1"/>
      <sheetName val="Valores Desplegables"/>
      <sheetName val="cantidades BC-17"/>
      <sheetName val="cantidades BC-16"/>
      <sheetName val="cantidades sf-124"/>
      <sheetName val="Reservas de Petróleo"/>
      <sheetName val="Listado"/>
      <sheetName val="PDM_RUN"/>
      <sheetName val="TABLA_EQUIPOS"/>
      <sheetName val="TABLA_MATERIALES"/>
      <sheetName val="TABLA_SALARIOS"/>
      <sheetName val="RES_GASOL"/>
      <sheetName val="Soporte_Valores_"/>
      <sheetName val="comparativo"/>
      <sheetName val="BASES"/>
      <sheetName val="CDItem"/>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refreshError="1"/>
      <sheetData sheetId="52" refreshError="1"/>
      <sheetData sheetId="5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 val="steel"/>
      <sheetName val="Ejecutado%"/>
      <sheetName val="Ejecutado$"/>
      <sheetName val="Programado$"/>
      <sheetName val="días habiles 2015"/>
      <sheetName val="7422CW00"/>
      <sheetName val="medelo_(2)"/>
      <sheetName val="EMPRESA"/>
    </sheetNames>
    <sheetDataSet>
      <sheetData sheetId="0" refreshError="1">
        <row r="37">
          <cell r="D37">
            <v>60</v>
          </cell>
        </row>
        <row r="46">
          <cell r="D46">
            <v>1500</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 val="TRAMO 03"/>
      <sheetName val="SECTORIZACIÓN"/>
      <sheetName val="C21_A310"/>
      <sheetName val="C21_G115"/>
      <sheetName val="C21_G220"/>
      <sheetName val="cantidades sf-42"/>
      <sheetName val="cantidades sf-30"/>
      <sheetName val="resumen sf-42"/>
      <sheetName val="resumen sf-30"/>
      <sheetName val="FACTURACION"/>
      <sheetName val="MEMORIAS"/>
      <sheetName val="CONTROL"/>
      <sheetName val="DATOS"/>
      <sheetName val="INFORME FINAL"/>
      <sheetName val="RESUMEN"/>
      <sheetName val="EJECUCIÓN DE OBRA"/>
      <sheetName val="MATERIALES Y SUMINISTROS"/>
      <sheetName val="MAQUINARIA Y EQUIPOS"/>
      <sheetName val="Prog. y Ejec.HH"/>
      <sheetName val="#REF"/>
      <sheetName val="LEAD E"/>
      <sheetName val="2121"/>
      <sheetName val="Cost per job"/>
      <sheetName val="\Users\edissonalfredocastropala"/>
      <sheetName val="\Users\nani\Library\Caches\Temp"/>
      <sheetName val="medelo"/>
      <sheetName val="\Users\juanpablobonillamanrique"/>
      <sheetName val="\CASO 2\Factura13"/>
      <sheetName val="CUADRILLAS"/>
      <sheetName val="Lists"/>
      <sheetName val="\Factura13"/>
      <sheetName val="\Users\ivannoriegalindarte\Libr"/>
      <sheetName val="\Users\Usuario\AppData\Local\Mi"/>
      <sheetName val="\Users\Mario Andrade\Downloads\"/>
      <sheetName val="CONCEPTOS"/>
      <sheetName val="Títulos"/>
      <sheetName val="\Users\tatianarodriguez\Downloa"/>
      <sheetName val="DATOSBP"/>
      <sheetName val="DATOSPB"/>
      <sheetName val="\Users\tatianarodriguez\Library"/>
      <sheetName val="1"/>
      <sheetName val="\Users\WilliamFernandoHernandez"/>
      <sheetName val="\Users\Edgar\Desktop\Factura13"/>
      <sheetName val="\C\Users\Edgar\Desktop\Factura1"/>
      <sheetName val="\Users\E0012906\AppData\Local\M"/>
      <sheetName val="OPERATIVOS"/>
      <sheetName val="Parámetros Formato"/>
      <sheetName val="Hoja1"/>
      <sheetName val="[Factura13][Factura13][Factura1"/>
      <sheetName val="FORMATO B2 CONSTRUCCION "/>
      <sheetName val="INFORMACION"/>
      <sheetName val="[Factura13]\Users\nani\Library\"/>
      <sheetName val="[Factura13]\Users\juanpabloboni"/>
      <sheetName val="[Factura13]\CASO 2\Factura13"/>
      <sheetName val="[Factura13]\Users\edissonalfred"/>
      <sheetName val="[Factura13]\Factura13"/>
      <sheetName val="[Factura13]\Users\ivannoriegali"/>
      <sheetName val="[Factura13]\Users\Usuario\AppDa"/>
      <sheetName val="[Factura13]\Users\Mario Andrade"/>
      <sheetName val="[Factura13]\Users\tatianarodrig"/>
      <sheetName val="[Factura13]\Users\Edgar\Desktop"/>
      <sheetName val="[Factura13]\C\Users\Edgar\Deskt"/>
      <sheetName val="[Factura13]\Users\E0012906\AppD"/>
      <sheetName val="[Factura13][Factura13]\Users\na"/>
      <sheetName val="[Factura13][Factura13]\Users\ju"/>
      <sheetName val="[Factura13][Factura13]\CASO 2\F"/>
      <sheetName val="[Factura13][Factura13]\Users\ed"/>
      <sheetName val="[Factura13][Factura13]\Factura1"/>
      <sheetName val="[Factura13][Factura13]\Users\iv"/>
      <sheetName val="[Factura13][Factura13]\Users\Us"/>
      <sheetName val="[Factura13][Factura13]\Users\Ma"/>
      <sheetName val="[Factura13][Factura13]\Users\ta"/>
      <sheetName val="[Factura13][Factura13]\C\Users\"/>
      <sheetName val="[Factura13][Factura13]\Users\E0"/>
      <sheetName val="123 MACROS"/>
      <sheetName val="cantidades BC-17"/>
      <sheetName val="cantidades BC-16"/>
      <sheetName val="cantidades sf-124"/>
      <sheetName val="COL 21169"/>
      <sheetName val="LN5-CHC.4-7-SS7"/>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row>
        <row r="23">
          <cell r="E23">
            <v>0.05</v>
          </cell>
        </row>
        <row r="24">
          <cell r="D24" t="b">
            <v>0</v>
          </cell>
        </row>
        <row r="27">
          <cell r="G27">
            <v>7</v>
          </cell>
        </row>
        <row r="28">
          <cell r="D28" t="b">
            <v>0</v>
          </cell>
        </row>
      </sheetData>
      <sheetData sheetId="1">
        <row r="15">
          <cell r="E15" t="str">
            <v>CUNDINAMARCA</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DATOS CONTRATO"/>
      <sheetName val="Insum"/>
      <sheetName val="IPM"/>
      <sheetName val="IDO_(2)"/>
      <sheetName val="PENDIENTES_X_COBRAR"/>
      <sheetName val="AVP_(2)"/>
      <sheetName val="CUADRO_DE_CANTIDADES"/>
      <sheetName val="AJUSTE_CANTIDADES"/>
      <sheetName val="HOMOLOGACION_DE_CANTIDADES"/>
      <sheetName val="espec"/>
      <sheetName val="otros"/>
      <sheetName val="PRESUPUESTO"/>
    </sheetNames>
    <sheetDataSet>
      <sheetData sheetId="0"/>
      <sheetData sheetId="1">
        <row r="1">
          <cell r="B1" t="str">
            <v>FECHA</v>
          </cell>
          <cell r="H1" t="str">
            <v>INTENDENCIA</v>
          </cell>
        </row>
        <row r="2">
          <cell r="A2" t="str">
            <v>COSTO HH</v>
          </cell>
          <cell r="B2">
            <v>39326</v>
          </cell>
          <cell r="H2" t="str">
            <v>SMA</v>
          </cell>
        </row>
        <row r="3">
          <cell r="A3" t="str">
            <v>COSTO_PRESUPUESTO</v>
          </cell>
          <cell r="B3">
            <v>39327</v>
          </cell>
          <cell r="H3" t="str">
            <v>SMA</v>
          </cell>
        </row>
        <row r="4">
          <cell r="B4">
            <v>39328</v>
          </cell>
          <cell r="H4" t="str">
            <v>SMA</v>
          </cell>
        </row>
        <row r="5">
          <cell r="B5">
            <v>39329</v>
          </cell>
          <cell r="H5" t="str">
            <v>SMA</v>
          </cell>
        </row>
        <row r="6">
          <cell r="B6">
            <v>39330</v>
          </cell>
          <cell r="H6" t="str">
            <v>SMA</v>
          </cell>
        </row>
        <row r="7">
          <cell r="B7">
            <v>39330</v>
          </cell>
        </row>
        <row r="8">
          <cell r="B8">
            <v>39330</v>
          </cell>
        </row>
        <row r="9">
          <cell r="B9">
            <v>39331</v>
          </cell>
          <cell r="H9" t="str">
            <v>SMA</v>
          </cell>
        </row>
        <row r="10">
          <cell r="B10">
            <v>39332</v>
          </cell>
          <cell r="H10" t="str">
            <v>SAR</v>
          </cell>
        </row>
        <row r="11">
          <cell r="B11">
            <v>39333</v>
          </cell>
          <cell r="H11" t="str">
            <v>SAR</v>
          </cell>
        </row>
        <row r="12">
          <cell r="B12">
            <v>39334</v>
          </cell>
          <cell r="H12" t="str">
            <v>SAR</v>
          </cell>
        </row>
        <row r="13">
          <cell r="B13">
            <v>39335</v>
          </cell>
          <cell r="H13" t="str">
            <v>SAR</v>
          </cell>
        </row>
        <row r="14">
          <cell r="B14">
            <v>39336</v>
          </cell>
          <cell r="H14" t="str">
            <v>SAR</v>
          </cell>
        </row>
        <row r="15">
          <cell r="B15">
            <v>39337</v>
          </cell>
          <cell r="H15" t="str">
            <v>SAR</v>
          </cell>
        </row>
        <row r="16">
          <cell r="B16">
            <v>39338</v>
          </cell>
          <cell r="H16" t="str">
            <v>SAR</v>
          </cell>
        </row>
        <row r="17">
          <cell r="B17">
            <v>39339</v>
          </cell>
          <cell r="H17" t="str">
            <v>SAR</v>
          </cell>
        </row>
        <row r="18">
          <cell r="B18">
            <v>39340</v>
          </cell>
          <cell r="H18" t="str">
            <v>SAR</v>
          </cell>
        </row>
        <row r="19">
          <cell r="B19">
            <v>39341</v>
          </cell>
          <cell r="H19" t="str">
            <v>SAR</v>
          </cell>
        </row>
        <row r="20">
          <cell r="B20">
            <v>39342</v>
          </cell>
          <cell r="H20" t="str">
            <v>SAR</v>
          </cell>
        </row>
        <row r="21">
          <cell r="B21">
            <v>39343</v>
          </cell>
          <cell r="H21" t="str">
            <v>SAR</v>
          </cell>
        </row>
        <row r="22">
          <cell r="B22">
            <v>39344</v>
          </cell>
          <cell r="H22" t="str">
            <v>SAR</v>
          </cell>
        </row>
        <row r="23">
          <cell r="B23">
            <v>39345</v>
          </cell>
          <cell r="H23" t="str">
            <v>SAR</v>
          </cell>
        </row>
        <row r="24">
          <cell r="B24">
            <v>39346</v>
          </cell>
          <cell r="H24" t="str">
            <v>SAR</v>
          </cell>
        </row>
        <row r="25">
          <cell r="B25">
            <v>39347</v>
          </cell>
          <cell r="H25" t="str">
            <v>SAR</v>
          </cell>
        </row>
        <row r="26">
          <cell r="B26">
            <v>39348</v>
          </cell>
          <cell r="H26" t="str">
            <v>SAR</v>
          </cell>
        </row>
        <row r="27">
          <cell r="B27">
            <v>39349</v>
          </cell>
          <cell r="H27" t="str">
            <v>SAR</v>
          </cell>
        </row>
        <row r="28">
          <cell r="B28">
            <v>39350</v>
          </cell>
          <cell r="H28" t="str">
            <v>SMA</v>
          </cell>
        </row>
        <row r="29">
          <cell r="B29">
            <v>39351</v>
          </cell>
          <cell r="H29" t="str">
            <v>SMA</v>
          </cell>
        </row>
        <row r="30">
          <cell r="B30">
            <v>39352</v>
          </cell>
          <cell r="H30" t="str">
            <v>SMA</v>
          </cell>
        </row>
        <row r="31">
          <cell r="B31">
            <v>39353</v>
          </cell>
          <cell r="H31" t="str">
            <v>SMA</v>
          </cell>
        </row>
        <row r="32">
          <cell r="B32">
            <v>39354</v>
          </cell>
          <cell r="H32" t="str">
            <v>SMA</v>
          </cell>
        </row>
        <row r="33">
          <cell r="B33">
            <v>39355</v>
          </cell>
          <cell r="H33" t="str">
            <v>SMA</v>
          </cell>
        </row>
        <row r="34">
          <cell r="B34">
            <v>39356</v>
          </cell>
          <cell r="H34" t="str">
            <v>SMA</v>
          </cell>
        </row>
        <row r="35">
          <cell r="B35">
            <v>39358</v>
          </cell>
          <cell r="H35" t="str">
            <v>SMA</v>
          </cell>
        </row>
        <row r="36">
          <cell r="B36">
            <v>39359</v>
          </cell>
          <cell r="H36" t="str">
            <v>SMA</v>
          </cell>
        </row>
        <row r="37">
          <cell r="B37">
            <v>39360</v>
          </cell>
          <cell r="H37" t="str">
            <v>SMA</v>
          </cell>
        </row>
        <row r="38">
          <cell r="B38">
            <v>39361</v>
          </cell>
          <cell r="H38" t="str">
            <v>SMA</v>
          </cell>
        </row>
        <row r="39">
          <cell r="B39">
            <v>39362</v>
          </cell>
          <cell r="H39" t="str">
            <v>SMA</v>
          </cell>
        </row>
        <row r="40">
          <cell r="B40">
            <v>39363</v>
          </cell>
          <cell r="H40" t="str">
            <v>SMA</v>
          </cell>
        </row>
        <row r="41">
          <cell r="B41">
            <v>39364</v>
          </cell>
          <cell r="H41" t="str">
            <v>SMA</v>
          </cell>
        </row>
        <row r="42">
          <cell r="B42">
            <v>39365</v>
          </cell>
          <cell r="H42" t="str">
            <v>SMA</v>
          </cell>
        </row>
        <row r="43">
          <cell r="B43">
            <v>39366</v>
          </cell>
          <cell r="H43" t="str">
            <v>SMA</v>
          </cell>
        </row>
        <row r="44">
          <cell r="B44">
            <v>39367</v>
          </cell>
          <cell r="H44" t="str">
            <v>SMA</v>
          </cell>
        </row>
        <row r="45">
          <cell r="B45">
            <v>39368</v>
          </cell>
          <cell r="H45" t="str">
            <v>SMA</v>
          </cell>
        </row>
        <row r="46">
          <cell r="B46">
            <v>39369</v>
          </cell>
        </row>
        <row r="47">
          <cell r="B47">
            <v>39370</v>
          </cell>
          <cell r="H47" t="str">
            <v>SMA</v>
          </cell>
        </row>
        <row r="48">
          <cell r="B48">
            <v>39370</v>
          </cell>
          <cell r="H48" t="str">
            <v>SMA</v>
          </cell>
        </row>
        <row r="49">
          <cell r="B49">
            <v>39371</v>
          </cell>
          <cell r="H49" t="str">
            <v>SMA</v>
          </cell>
        </row>
        <row r="50">
          <cell r="B50">
            <v>39372</v>
          </cell>
          <cell r="H50" t="str">
            <v>SMA</v>
          </cell>
        </row>
        <row r="51">
          <cell r="B51">
            <v>39373</v>
          </cell>
          <cell r="H51" t="str">
            <v>SMA</v>
          </cell>
        </row>
        <row r="52">
          <cell r="B52">
            <v>39374</v>
          </cell>
          <cell r="H52" t="str">
            <v>SMA</v>
          </cell>
        </row>
        <row r="53">
          <cell r="B53">
            <v>39377</v>
          </cell>
          <cell r="H53" t="str">
            <v>SAR</v>
          </cell>
        </row>
        <row r="54">
          <cell r="B54">
            <v>39378</v>
          </cell>
        </row>
        <row r="55">
          <cell r="B55">
            <v>39380</v>
          </cell>
          <cell r="H55" t="str">
            <v>SAR</v>
          </cell>
        </row>
        <row r="56">
          <cell r="B56">
            <v>39382</v>
          </cell>
          <cell r="H56" t="str">
            <v>SAR</v>
          </cell>
        </row>
        <row r="57">
          <cell r="B57">
            <v>39383</v>
          </cell>
          <cell r="H57" t="str">
            <v>SMA</v>
          </cell>
        </row>
        <row r="58">
          <cell r="B58">
            <v>39384</v>
          </cell>
          <cell r="H58" t="str">
            <v>SAR</v>
          </cell>
        </row>
        <row r="59">
          <cell r="B59">
            <v>39384</v>
          </cell>
          <cell r="H59" t="str">
            <v>SAR</v>
          </cell>
        </row>
        <row r="60">
          <cell r="B60">
            <v>39386</v>
          </cell>
          <cell r="H60" t="str">
            <v>SAR</v>
          </cell>
        </row>
        <row r="61">
          <cell r="B61">
            <v>39390</v>
          </cell>
          <cell r="H61" t="str">
            <v>SAR</v>
          </cell>
        </row>
        <row r="62">
          <cell r="B62">
            <v>39391</v>
          </cell>
          <cell r="H62" t="str">
            <v>SAR</v>
          </cell>
        </row>
        <row r="63">
          <cell r="B63">
            <v>39348</v>
          </cell>
          <cell r="H63" t="str">
            <v>SAR</v>
          </cell>
        </row>
        <row r="64">
          <cell r="B64">
            <v>39349</v>
          </cell>
          <cell r="H64" t="str">
            <v>SAR</v>
          </cell>
        </row>
        <row r="65">
          <cell r="B65">
            <v>39356</v>
          </cell>
          <cell r="H65" t="str">
            <v>SMA</v>
          </cell>
        </row>
        <row r="66">
          <cell r="B66">
            <v>39392</v>
          </cell>
          <cell r="H66" t="str">
            <v>SMA</v>
          </cell>
        </row>
        <row r="67">
          <cell r="B67">
            <v>39393</v>
          </cell>
          <cell r="H67" t="str">
            <v>SAR</v>
          </cell>
        </row>
        <row r="68">
          <cell r="B68">
            <v>39394</v>
          </cell>
          <cell r="H68" t="str">
            <v>SAR</v>
          </cell>
        </row>
        <row r="69">
          <cell r="B69">
            <v>39395</v>
          </cell>
          <cell r="H69" t="str">
            <v>SAR</v>
          </cell>
        </row>
        <row r="70">
          <cell r="B70">
            <v>39396</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sheetData sheetId="27"/>
      <sheetData sheetId="28"/>
      <sheetData sheetId="29"/>
      <sheetData sheetId="30"/>
      <sheetData sheetId="31"/>
      <sheetData sheetId="32" refreshError="1"/>
      <sheetData sheetId="33" refreshError="1"/>
      <sheetData sheetId="3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RIFAS"/>
      <sheetName val="BITACORA"/>
      <sheetName val="Tablas"/>
      <sheetName val="Hoja 1 "/>
      <sheetName val="Tabla"/>
      <sheetName val="cantidades pH3"/>
      <sheetName val="Personalizar"/>
      <sheetName val="7417STI0"/>
      <sheetName val="Sheet1"/>
      <sheetName val="rencst0599"/>
      <sheetName val="Flujo de Caja"/>
      <sheetName val="Alcantarillas"/>
      <sheetName val="ADMINISTRACION"/>
      <sheetName val="VARIOS"/>
      <sheetName val="RESUMEN SEMANA 3"/>
      <sheetName val="RESUMEN SEMANA 1"/>
      <sheetName val="5094-2003"/>
      <sheetName val="Form5 _Pág_ 2"/>
      <sheetName val="Form5 _Pág_ 1"/>
      <sheetName val="CONFIS"/>
      <sheetName val="Hoja2"/>
      <sheetName val="NPIP"/>
      <sheetName val="PIP"/>
      <sheetName val="XXJ617"/>
      <sheetName val="GPI 526"/>
      <sheetName val="SKJ452"/>
      <sheetName val="ITA878"/>
      <sheetName val="AEA-944"/>
      <sheetName val="DUB-823"/>
      <sheetName val="SNG_855"/>
      <sheetName val="VEA 374"/>
      <sheetName val="HFB024"/>
      <sheetName val="PAJ825"/>
      <sheetName val="210.2.2"/>
      <sheetName val="A. P. U."/>
      <sheetName val="cantidades_pH3"/>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SOLICITUD_N"/>
      <sheetName val="_NIVEL_DE_CRITICIDAD"/>
      <sheetName val="REQUISITOS_MINIMOS"/>
      <sheetName val="_FACTORES_DE_EVALUACION"/>
      <sheetName val="ANALISIS_TIPO_DE_RIESGO"/>
      <sheetName val="MATRIZ_RIESGO_Y_EXPOSICION"/>
      <sheetName val="40318_ECP-GEA-F-23_Solicitud_de"/>
      <sheetName val="Reservas de Petróleo"/>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 val="Informacion"/>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 val="PRESUPUESTO TELLO CON AJUSTES"/>
    </sheetNames>
    <sheetDataSet>
      <sheetData sheetId="0" refreshError="1"/>
      <sheetData sheetId="1" refreshError="1"/>
      <sheetData sheetId="2" refreshError="1"/>
      <sheetData sheetId="3" refreshError="1">
        <row r="34">
          <cell r="H34">
            <v>2000</v>
          </cell>
        </row>
      </sheetData>
      <sheetData sheetId="4" refreshError="1"/>
      <sheetData sheetId="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HH_T__AMI"/>
      <sheetName val="HH_T_Montajes"/>
      <sheetName val="CURVA_TM"/>
      <sheetName val="CURVA_HH_AMI"/>
      <sheetName val="CURVA_HH_TOT"/>
      <sheetName val="Info_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sheetData sheetId="9"/>
      <sheetData sheetId="10"/>
      <sheetData sheetId="11"/>
      <sheetData sheetId="12"/>
      <sheetData sheetId="13">
        <row r="3">
          <cell r="B3" t="str">
            <v>INFORME EJECUTIVO</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7422CW00"/>
      <sheetName val="Insumos"/>
      <sheetName val="5094-2003"/>
      <sheetName val="Avances"/>
      <sheetName val="IMPROVEMENTS TO SITE"/>
      <sheetName val="ESPEC"/>
      <sheetName val="DATOS"/>
      <sheetName val="Constantes"/>
      <sheetName val="Equipo"/>
      <sheetName val="materiales"/>
      <sheetName val="otros"/>
      <sheetName val="Proyectos incrementales"/>
      <sheetName val="calculation"/>
      <sheetName val="PESOS_%2"/>
      <sheetName val="TIPO_P32"/>
      <sheetName val="INF_DIARIO2"/>
      <sheetName val="INF_SAGA2"/>
      <sheetName val="C-3_ACTAS2"/>
      <sheetName val="PESOS_%"/>
      <sheetName val="TIPO_P3"/>
      <sheetName val="INF_DIARIO"/>
      <sheetName val="INF_SAGA"/>
      <sheetName val="C-3_ACTAS"/>
      <sheetName val="PESOS_%1"/>
      <sheetName val="TIPO_P31"/>
      <sheetName val="INF_DIARIO1"/>
      <sheetName val="INF_SAGA1"/>
      <sheetName val="C-3_ACTAS1"/>
      <sheetName val="PESOS_%3"/>
      <sheetName val="TIPO_P33"/>
      <sheetName val="INF_DIARIO3"/>
      <sheetName val="INF_SAGA3"/>
      <sheetName val="C-3_ACTAS3"/>
      <sheetName val="PESOS_%4"/>
      <sheetName val="TIPO_P34"/>
      <sheetName val="INF_DIARIO4"/>
      <sheetName val="INF_SAGA4"/>
      <sheetName val="C-3_ACTAS4"/>
      <sheetName val="PESOS_%6"/>
      <sheetName val="TIPO_P36"/>
      <sheetName val="INF_DIARIO6"/>
      <sheetName val="INF_SAGA6"/>
      <sheetName val="C-3_ACTAS6"/>
      <sheetName val="PESOS_%5"/>
      <sheetName val="TIPO_P35"/>
      <sheetName val="INF_DIARIO5"/>
      <sheetName val="INF_SAGA5"/>
      <sheetName val="C-3_ACTAS5"/>
      <sheetName val="PESOS_%7"/>
      <sheetName val="TIPO_P37"/>
      <sheetName val="INF_DIARIO7"/>
      <sheetName val="INF_SAGA7"/>
      <sheetName val="C-3_ACTAS7"/>
      <sheetName val="PESOS_%8"/>
      <sheetName val="TIPO_P38"/>
      <sheetName val="INF_DIARIO8"/>
      <sheetName val="INF_SAGA8"/>
      <sheetName val="C-3_ACTAS8"/>
      <sheetName val="Imbobiliaria B2"/>
      <sheetName val="main_civil"/>
      <sheetName val="main_eléctrico"/>
      <sheetName val="main_mecánico"/>
      <sheetName val="Mec"/>
      <sheetName val="Ele"/>
      <sheetName val="Ins"/>
      <sheetName val="HOJA DE COSTOS"/>
      <sheetName val="DIAM TUB"/>
      <sheetName val="HERRAM"/>
      <sheetName val="_programado"/>
      <sheetName val="fisico"/>
      <sheetName val="GRAFICA"/>
      <sheetName val="Tablas"/>
      <sheetName val="ECP"/>
      <sheetName val="COMFABOY"/>
      <sheetName val="CONT-CUSIANA"/>
      <sheetName val="data"/>
      <sheetName val="DIA1"/>
      <sheetName val="Formato C2 % "/>
      <sheetName val="Curva S % OBRA"/>
      <sheetName val="Data Base-R"/>
      <sheetName val="Valor_Oferta"/>
      <sheetName val="Tabla_de_amortización"/>
      <sheetName val="Mark-Up_"/>
      <sheetName val="IMPROVEMENTS_TO_SITE"/>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row r="33">
          <cell r="A33" t="str">
            <v xml:space="preserve">OAJA0740   </v>
          </cell>
        </row>
      </sheetData>
      <sheetData sheetId="2">
        <row r="33">
          <cell r="B33" t="str">
            <v xml:space="preserve">ESPECIALIDAD  : </v>
          </cell>
        </row>
      </sheetData>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sheetData sheetId="101"/>
      <sheetData sheetId="102"/>
      <sheetData sheetId="103"/>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1"/>
      <sheetName val="PRESUPUESTO"/>
      <sheetName val="Prog__y_Control_ECOBRAS_V1"/>
      <sheetName val="Hoja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CONT_ADI"/>
      <sheetName val="LISTADO"/>
      <sheetName val="SECTORIZACIÓN"/>
      <sheetName val="LISTA DE PRECIOS"/>
      <sheetName val="Hoja2"/>
      <sheetName val="Jul-Ago"/>
      <sheetName val="May-Jun"/>
      <sheetName val="Sep-Oct"/>
      <sheetName val="ejecutado%"/>
      <sheetName val="steel"/>
    </sheetNames>
    <sheetDataSet>
      <sheetData sheetId="0">
        <row r="11">
          <cell r="D11" t="str">
            <v>m3</v>
          </cell>
        </row>
      </sheetData>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 val="FPS_(2)"/>
      <sheetName val="CCP,LEYES,_Y_DEC_"/>
      <sheetName val="FPS_(Anaco)"/>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 val="[Acta No 4.xlsx]__cceficiente_9"/>
      <sheetName val="[Acta No 4.xlsx]__cceficiente_2"/>
      <sheetName val="[Acta No 4.xlsx]__cceficiente_4"/>
      <sheetName val="[Acta No 4.xlsx]__cceficiente_3"/>
      <sheetName val="[Acta No 4.xlsx]__cceficiente_5"/>
      <sheetName val="[Acta No 4.xlsx]__cceficiente_6"/>
      <sheetName val="[Acta No 4.xlsx]__cceficiente_8"/>
      <sheetName val="[Acta No 4.xlsx]__cceficiente_7"/>
      <sheetName val="[Acta No 4.xlsx]__cceficient_11"/>
      <sheetName val="[Acta No 4.xlsx]__cceficient_10"/>
      <sheetName val="[Acta No 4.xlsx]__cceficient_12"/>
      <sheetName val="[Acta No 4.xlsx]__cceficient_13"/>
      <sheetName val="[Acta No 4.xlsx]__cceficient_14"/>
      <sheetName val="[Acta No 4.xlsx]__cceficient_15"/>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 val="_Cronograma_descansos____Traf_9"/>
      <sheetName val="_Cronograma_descansos____Traf_2"/>
      <sheetName val="_Cronograma_descansos____Traf_4"/>
      <sheetName val="_Cronograma_descansos____Traf_3"/>
      <sheetName val="_Cronograma_descansos____Traf_5"/>
      <sheetName val="_Cronograma_descansos____Traf_6"/>
      <sheetName val="_Cronograma_descansos____Traf_8"/>
      <sheetName val="_Cronograma_descansos____Traf_7"/>
      <sheetName val="_Cronograma_descansos____Tra_11"/>
      <sheetName val="_Cronograma_descansos____Tra_10"/>
      <sheetName val="_Cronograma_descansos____Tra_12"/>
      <sheetName val="_Cronograma_descansos____Tra_13"/>
      <sheetName val="_Cronograma_descansos____Tra_14"/>
      <sheetName val="_Cronograma_descansos____Tra_15"/>
      <sheetName val="Cronograma%20descansos%20%20-%2"/>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_Directo"/>
      <sheetName val="prog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IPR"/>
      <sheetName val="NARIÑO"/>
      <sheetName val="CCP,LEYES, Y DEC."/>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6">
          <cell r="E6">
            <v>538</v>
          </cell>
        </row>
      </sheetData>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ITEMS"/>
      <sheetName val="APU"/>
      <sheetName val="AIU"/>
      <sheetName val="COL 21169"/>
      <sheetName val="9.625 CSG LN-5"/>
      <sheetName val="DATOS"/>
      <sheetName val="Drill Sheet"/>
      <sheetName val="LN5-CHC.4-7-SS7"/>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Hoja 1 "/>
      <sheetName val="1"/>
      <sheetName val="steel"/>
      <sheetName val="ESTADO RED"/>
      <sheetName val="CARRETERAS"/>
      <sheetName val="GENERALIDADES "/>
      <sheetName val="list. mat"/>
      <sheetName val="Seleccion"/>
      <sheetName val="EVAL. PROVEE"/>
      <sheetName val="list. Prov."/>
      <sheetName val="REVISIONES"/>
      <sheetName val="Pta a tierra"/>
      <sheetName val="original_sist"/>
      <sheetName val="FORMATO1"/>
      <sheetName val="FORMATO2"/>
      <sheetName val="FORMATO3"/>
      <sheetName val="FORMATO4"/>
      <sheetName val="FORMATO5"/>
      <sheetName val="FORMATO6"/>
      <sheetName val="FORMATO7"/>
      <sheetName val="FORMATO8A"/>
      <sheetName val="FORMATO8B"/>
      <sheetName val="REAL DATA - EVERY RUN"/>
      <sheetName val="Estrategia"/>
      <sheetName val="prestaciones"/>
      <sheetName val="Salarios"/>
      <sheetName val="seguros"/>
      <sheetName val="Formulario1."/>
      <sheetName val="formulArio 4 SICE "/>
      <sheetName val="EXPERIENCIA  "/>
      <sheetName val="relacion de equipo "/>
      <sheetName val="analisis de precios unitarios "/>
      <sheetName val="generacion de empleo "/>
      <sheetName val="programa de inversion "/>
      <sheetName val="CAPACIDAD FINANCIERA- Form 3 "/>
      <sheetName val="CAPACIDAD RESIDUAL"/>
      <sheetName val="EQUIPO ADICIONAL"/>
      <sheetName val="EQUIPO MINIMO"/>
      <sheetName val="CAPACIDAD FINANCIERA "/>
      <sheetName val="DATA"/>
      <sheetName val="STRSUMM0"/>
      <sheetName val="Form5__Pág__1"/>
      <sheetName val="Form5__Pág__2"/>
      <sheetName val="FORMATO_1015"/>
      <sheetName val="FORMATO_3001"/>
      <sheetName val="FORMATO_3002"/>
      <sheetName val="FORMATO_3003"/>
      <sheetName val="FORMATO_5001"/>
      <sheetName val="FORMATO_3002_ap-1"/>
      <sheetName val="FORMATO_3002_ap-2"/>
      <sheetName val="3002_Lisama_este_1"/>
      <sheetName val="3002_Santa_Helena_1"/>
      <sheetName val="3002_Lisama_158"/>
      <sheetName val="Vía_de_Acceso"/>
      <sheetName val="COSTOS_UNITARIOS"/>
      <sheetName val="FICHA_EBI_1_de_6_"/>
      <sheetName val="MANO_DE_OBRA"/>
      <sheetName val="1_1"/>
      <sheetName val="5_2"/>
      <sheetName val="PROG_DIARIA"/>
      <sheetName val="tabla_retención"/>
      <sheetName val="Datos_Generales"/>
      <sheetName val="Resumen_Total"/>
      <sheetName val="Hoja_Resumen_Cantidades"/>
      <sheetName val="MEMORIAS_DE_CALCULO"/>
      <sheetName val="ANALISIS_DE_PRECIOS_UNITARIOS"/>
      <sheetName val="Tbg_Tally"/>
      <sheetName val="Reverse_Tally"/>
      <sheetName val="MAIN_MENU"/>
      <sheetName val="Installation_KSQR"/>
      <sheetName val="Pre-Job_Briefing_español"/>
      <sheetName val="Post-Job_Briefing_espnol"/>
      <sheetName val="1_Check_List_Equipo"/>
      <sheetName val="3_Kit_Phoenix"/>
      <sheetName val="4_Caja_Herramienta"/>
      <sheetName val="5_Herramienta_ESP"/>
      <sheetName val="6_Job_Act"/>
      <sheetName val="7_Reunion_Operacional"/>
      <sheetName val="8_2_Run"/>
      <sheetName val="9_DME"/>
      <sheetName val="9_1_Phoenix"/>
      <sheetName val="10_ARRANQUE_VSD"/>
      <sheetName val="11_PICTURE"/>
      <sheetName val="13_Ticket"/>
      <sheetName val="14__Evaluación_del_Servicio"/>
      <sheetName val="15__Secuencia_de_Fase"/>
      <sheetName val="16__Movimiento_de_Materiales"/>
      <sheetName val="18_Check_Spooler_Electrico"/>
      <sheetName val="5001_Lisama_158"/>
      <sheetName val="5001_Lisama_Este_1"/>
      <sheetName val="Formatos_xls"/>
      <sheetName val="FORMATO_ESTANDAR"/>
      <sheetName val="Run_Slide_Sheet"/>
    </sheetNames>
    <sheetDataSet>
      <sheetData sheetId="0">
        <row r="2">
          <cell r="B2" t="str">
            <v>INFORME SEMANAL DE ACTIVIDADES</v>
          </cell>
        </row>
      </sheetData>
      <sheetData sheetId="1">
        <row r="2">
          <cell r="B2" t="str">
            <v>INFORME SEMANAL DE ACTIVIDADES</v>
          </cell>
        </row>
      </sheetData>
      <sheetData sheetId="2">
        <row r="2">
          <cell r="B2" t="str">
            <v>INFORME SEMANAL DE ACTIVIDADES</v>
          </cell>
        </row>
      </sheetData>
      <sheetData sheetId="3">
        <row r="2">
          <cell r="B2" t="str">
            <v>INFORME SEMANAL DE ACTIVIDADES</v>
          </cell>
        </row>
      </sheetData>
      <sheetData sheetId="4">
        <row r="2">
          <cell r="B2" t="str">
            <v>INFORME SEMANAL DE ACTIVIDADES</v>
          </cell>
        </row>
      </sheetData>
      <sheetData sheetId="5">
        <row r="2">
          <cell r="B2" t="str">
            <v>INFORME SEMANAL DE ACTIVIDADES</v>
          </cell>
        </row>
      </sheetData>
      <sheetData sheetId="6">
        <row r="2">
          <cell r="B2" t="str">
            <v>INFORME SEMANAL DE ACTIVIDADES</v>
          </cell>
        </row>
      </sheetData>
      <sheetData sheetId="7">
        <row r="2">
          <cell r="BZ2" t="str">
            <v xml:space="preserve">          ACERIA   M.C.C.</v>
          </cell>
        </row>
      </sheetData>
      <sheetData sheetId="8">
        <row r="2">
          <cell r="B2" t="str">
            <v>INFORME SEMANAL DE ACTIVIDADES</v>
          </cell>
        </row>
      </sheetData>
      <sheetData sheetId="9">
        <row r="2">
          <cell r="B2" t="str">
            <v>INFORME SEMANAL DE ACTIVIDADES</v>
          </cell>
        </row>
      </sheetData>
      <sheetData sheetId="10"/>
      <sheetData sheetId="11"/>
      <sheetData sheetId="12"/>
      <sheetData sheetId="13"/>
      <sheetData sheetId="14"/>
      <sheetData sheetId="15"/>
      <sheetData sheetId="16"/>
      <sheetData sheetId="17" refreshError="1"/>
      <sheetData sheetId="18" refreshError="1"/>
      <sheetData sheetId="19"/>
      <sheetData sheetId="20"/>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ow r="2">
          <cell r="B2" t="str">
            <v>INFORME SEMANAL DE ACTIVIDADES</v>
          </cell>
        </row>
      </sheetData>
      <sheetData sheetId="57">
        <row r="2">
          <cell r="B2" t="str">
            <v>INFORME SEMANAL DE ACTIVIDADES</v>
          </cell>
        </row>
      </sheetData>
      <sheetData sheetId="58">
        <row r="2">
          <cell r="B2" t="str">
            <v>INFORME SEMANAL DE ACTIVIDADES</v>
          </cell>
        </row>
      </sheetData>
      <sheetData sheetId="59">
        <row r="2">
          <cell r="B2" t="str">
            <v>INFORME SEMANAL DE ACTIVIDADES</v>
          </cell>
        </row>
      </sheetData>
      <sheetData sheetId="60">
        <row r="2">
          <cell r="B2" t="str">
            <v>INFORME SEMANAL DE ACTIVIDADES</v>
          </cell>
        </row>
      </sheetData>
      <sheetData sheetId="61">
        <row r="2">
          <cell r="B2" t="str">
            <v>INFORME SEMANAL DE ACTIVIDADES</v>
          </cell>
        </row>
      </sheetData>
      <sheetData sheetId="62">
        <row r="2">
          <cell r="B2" t="str">
            <v>INFORME SEMANAL DE ACTIVIDADES</v>
          </cell>
        </row>
      </sheetData>
      <sheetData sheetId="63">
        <row r="2">
          <cell r="B2" t="str">
            <v>INFORME SEMANAL DE ACTIVIDADES</v>
          </cell>
        </row>
      </sheetData>
      <sheetData sheetId="64">
        <row r="2">
          <cell r="B2" t="str">
            <v>INFORME SEMANAL DE ACTIVIDADES</v>
          </cell>
        </row>
      </sheetData>
      <sheetData sheetId="65">
        <row r="2">
          <cell r="B2" t="str">
            <v>INFORME SEMANAL DE ACTIVIDADES</v>
          </cell>
        </row>
      </sheetData>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ow r="2">
          <cell r="BZ2" t="str">
            <v xml:space="preserve">          ACERIA   M.C.C.</v>
          </cell>
        </row>
      </sheetData>
      <sheetData sheetId="153">
        <row r="2">
          <cell r="BZ2" t="str">
            <v xml:space="preserve">          ACERIA   M.C.C.</v>
          </cell>
        </row>
      </sheetData>
      <sheetData sheetId="154">
        <row r="2">
          <cell r="BZ2" t="str">
            <v xml:space="preserve">          ACERIA   M.C.C.</v>
          </cell>
        </row>
      </sheetData>
      <sheetData sheetId="155" refreshError="1"/>
      <sheetData sheetId="156" refreshError="1"/>
      <sheetData sheetId="157" refreshError="1"/>
      <sheetData sheetId="158">
        <row r="2">
          <cell r="BZ2" t="str">
            <v xml:space="preserve">          ACERIA   M.C.C.</v>
          </cell>
        </row>
      </sheetData>
      <sheetData sheetId="159" refreshError="1"/>
      <sheetData sheetId="160" refreshError="1"/>
      <sheetData sheetId="161" refreshError="1"/>
      <sheetData sheetId="162" refreshError="1"/>
      <sheetData sheetId="163" refreshError="1"/>
      <sheetData sheetId="164" refreshError="1"/>
      <sheetData sheetId="165">
        <row r="2">
          <cell r="BZ2" t="str">
            <v xml:space="preserve">          ACERIA   M.C.C.</v>
          </cell>
        </row>
      </sheetData>
      <sheetData sheetId="166" refreshError="1"/>
      <sheetData sheetId="167"/>
      <sheetData sheetId="168"/>
      <sheetData sheetId="169">
        <row r="2">
          <cell r="BZ2" t="str">
            <v xml:space="preserve">          ACERIA   M.C.C.</v>
          </cell>
        </row>
      </sheetData>
      <sheetData sheetId="170"/>
      <sheetData sheetId="171">
        <row r="2">
          <cell r="BZ2" t="str">
            <v xml:space="preserve">          ACERIA   M.C.C.</v>
          </cell>
        </row>
      </sheetData>
      <sheetData sheetId="172">
        <row r="2">
          <cell r="BZ2" t="str">
            <v xml:space="preserve">          ACERIA   M.C.C.</v>
          </cell>
        </row>
      </sheetData>
      <sheetData sheetId="173">
        <row r="2">
          <cell r="BZ2" t="str">
            <v xml:space="preserve">          ACERIA   M.C.C.</v>
          </cell>
        </row>
      </sheetData>
      <sheetData sheetId="174"/>
      <sheetData sheetId="175">
        <row r="2">
          <cell r="BZ2" t="str">
            <v xml:space="preserve">          ACERIA   M.C.C.</v>
          </cell>
        </row>
      </sheetData>
      <sheetData sheetId="176">
        <row r="2">
          <cell r="BZ2" t="str">
            <v xml:space="preserve">          ACERIA   M.C.C.</v>
          </cell>
        </row>
      </sheetData>
      <sheetData sheetId="177"/>
      <sheetData sheetId="178">
        <row r="2">
          <cell r="BZ2" t="str">
            <v xml:space="preserve">          ACERIA   M.C.C.</v>
          </cell>
        </row>
      </sheetData>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sheetData sheetId="208"/>
      <sheetData sheetId="209"/>
      <sheetData sheetId="210"/>
      <sheetData sheetId="211"/>
      <sheetData sheetId="212"/>
      <sheetData sheetId="213"/>
      <sheetData sheetId="214"/>
      <sheetData sheetId="215"/>
      <sheetData sheetId="216"/>
      <sheetData sheetId="217"/>
      <sheetData sheetId="218"/>
      <sheetData sheetId="219" refreshError="1"/>
      <sheetData sheetId="220" refreshError="1"/>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 val="Form5 _Pág_ 1"/>
      <sheetName val="ORITO 02 "/>
      <sheetName val="PxQ_Valores"/>
      <sheetName val="PxQ_Cantidades"/>
    </sheetNames>
    <sheetDataSet>
      <sheetData sheetId="0"/>
      <sheetData sheetId="1"/>
      <sheetData sheetId="2"/>
      <sheetData sheetId="3"/>
      <sheetData sheetId="4" refreshError="1"/>
      <sheetData sheetId="5" refreshError="1"/>
      <sheetData sheetId="6" refreshError="1"/>
      <sheetData sheetId="7"/>
      <sheetData sheetId="8"/>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 val="TARIFAS"/>
      <sheetName val="Hoja3"/>
      <sheetName val="RECURSOS"/>
      <sheetName val="Bases_2A"/>
      <sheetName val="Petroq_"/>
      <sheetName val="Serv_Ind_"/>
      <sheetName val="Manto,_Otros"/>
      <sheetName val="Hoja1"/>
      <sheetName val="Datos"/>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ow r="20">
          <cell r="C20">
            <v>2265.5</v>
          </cell>
        </row>
      </sheetData>
      <sheetData sheetId="11"/>
      <sheetData sheetId="12"/>
      <sheetData sheetId="13"/>
      <sheetData sheetId="14" refreshError="1"/>
      <sheetData sheetId="15"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Unitarios"/>
      <sheetName val="Presup Av 1o de mayo con 73a "/>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 val="CONTRATO"/>
      <sheetName val="Unitarios"/>
      <sheetName val="CANT OBRA"/>
      <sheetName val="PxQ Cantidades"/>
      <sheetName val="P3_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283"/>
  <sheetViews>
    <sheetView showGridLines="0" view="pageBreakPreview" topLeftCell="A269" zoomScaleNormal="100" zoomScaleSheetLayoutView="100" zoomScalePageLayoutView="55" workbookViewId="0">
      <selection activeCell="K278" sqref="K278"/>
    </sheetView>
  </sheetViews>
  <sheetFormatPr baseColWidth="10" defaultColWidth="11.42578125" defaultRowHeight="16.5"/>
  <cols>
    <col min="1" max="2" width="3.42578125" style="1" customWidth="1"/>
    <col min="3" max="3" width="5.1406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153"/>
      <c r="D2" s="153"/>
      <c r="E2" s="154"/>
      <c r="F2" s="153"/>
      <c r="G2" s="153"/>
      <c r="H2" s="153"/>
      <c r="I2" s="153"/>
      <c r="J2" s="153"/>
      <c r="K2" s="153"/>
      <c r="L2" s="8"/>
      <c r="M2" s="5"/>
    </row>
    <row r="3" spans="1:13" ht="27" customHeight="1">
      <c r="A3" s="5"/>
      <c r="B3" s="9"/>
      <c r="C3" s="228" t="s">
        <v>86</v>
      </c>
      <c r="D3" s="229"/>
      <c r="E3" s="229"/>
      <c r="F3" s="229"/>
      <c r="G3" s="5"/>
      <c r="H3" s="5"/>
      <c r="I3" s="5"/>
      <c r="J3" s="5"/>
      <c r="K3" s="5"/>
      <c r="L3" s="10"/>
      <c r="M3" s="5"/>
    </row>
    <row r="4" spans="1:13">
      <c r="A4" s="5"/>
      <c r="B4" s="9"/>
      <c r="C4" s="134" t="s">
        <v>0</v>
      </c>
      <c r="D4" s="133" t="s">
        <v>88</v>
      </c>
      <c r="E4" s="134" t="s">
        <v>1</v>
      </c>
      <c r="F4" s="135">
        <v>1</v>
      </c>
      <c r="G4" s="5"/>
      <c r="H4" s="5"/>
      <c r="I4" s="5"/>
      <c r="J4" s="5"/>
      <c r="K4" s="5"/>
      <c r="L4" s="10"/>
      <c r="M4" s="5"/>
    </row>
    <row r="5" spans="1:13">
      <c r="A5" s="5"/>
      <c r="B5" s="9"/>
      <c r="C5" s="247"/>
      <c r="D5" s="247"/>
      <c r="E5" s="247"/>
      <c r="F5" s="247"/>
      <c r="G5" s="247"/>
      <c r="H5" s="247"/>
      <c r="I5" s="247"/>
      <c r="J5" s="247"/>
      <c r="K5" s="247"/>
      <c r="L5" s="10"/>
      <c r="M5" s="5"/>
    </row>
    <row r="6" spans="1:13" ht="17.25" thickBot="1">
      <c r="A6" s="5"/>
      <c r="B6" s="9"/>
      <c r="C6" s="241" t="s">
        <v>2</v>
      </c>
      <c r="D6" s="241"/>
      <c r="E6" s="241"/>
      <c r="F6" s="241"/>
      <c r="G6" s="241"/>
      <c r="H6" s="241"/>
      <c r="I6" s="241"/>
      <c r="J6" s="241"/>
      <c r="K6" s="241"/>
      <c r="L6" s="10"/>
      <c r="M6" s="5"/>
    </row>
    <row r="7" spans="1:13" ht="30" customHeight="1">
      <c r="A7" s="5"/>
      <c r="B7" s="9"/>
      <c r="C7" s="252" t="s">
        <v>3</v>
      </c>
      <c r="D7" s="242" t="s">
        <v>4</v>
      </c>
      <c r="E7" s="254" t="s">
        <v>5</v>
      </c>
      <c r="F7" s="254"/>
      <c r="G7" s="252" t="s">
        <v>6</v>
      </c>
      <c r="H7" s="242" t="s">
        <v>7</v>
      </c>
      <c r="I7" s="242" t="s">
        <v>8</v>
      </c>
      <c r="J7" s="248" t="s">
        <v>9</v>
      </c>
      <c r="K7" s="250" t="s">
        <v>10</v>
      </c>
      <c r="L7" s="10"/>
      <c r="M7" s="5"/>
    </row>
    <row r="8" spans="1:13" ht="30" customHeight="1" thickBot="1">
      <c r="A8" s="5"/>
      <c r="B8" s="9"/>
      <c r="C8" s="253"/>
      <c r="D8" s="243"/>
      <c r="E8" s="162" t="s">
        <v>11</v>
      </c>
      <c r="F8" s="162" t="s">
        <v>12</v>
      </c>
      <c r="G8" s="253"/>
      <c r="H8" s="243"/>
      <c r="I8" s="243"/>
      <c r="J8" s="249"/>
      <c r="K8" s="251"/>
      <c r="L8" s="10"/>
      <c r="M8" s="5"/>
    </row>
    <row r="9" spans="1:13" ht="30" customHeight="1" thickBot="1">
      <c r="A9" s="5"/>
      <c r="B9" s="9"/>
      <c r="C9" s="163"/>
      <c r="D9" s="164" t="s">
        <v>89</v>
      </c>
      <c r="E9" s="164"/>
      <c r="F9" s="164"/>
      <c r="G9" s="165" t="s">
        <v>90</v>
      </c>
      <c r="H9" s="166"/>
      <c r="I9" s="167"/>
      <c r="J9" s="168"/>
      <c r="K9" s="169">
        <f>K17</f>
        <v>469397744</v>
      </c>
      <c r="L9" s="10"/>
      <c r="M9" s="5"/>
    </row>
    <row r="10" spans="1:13" ht="30" customHeight="1" thickBot="1">
      <c r="A10" s="5"/>
      <c r="B10" s="9"/>
      <c r="C10" s="170"/>
      <c r="D10" s="171" t="s">
        <v>91</v>
      </c>
      <c r="E10" s="172"/>
      <c r="F10" s="172"/>
      <c r="G10" s="173" t="s">
        <v>92</v>
      </c>
      <c r="H10" s="172"/>
      <c r="I10" s="172"/>
      <c r="J10" s="174"/>
      <c r="K10" s="175"/>
      <c r="L10" s="10"/>
      <c r="M10" s="5"/>
    </row>
    <row r="11" spans="1:13" ht="30" customHeight="1">
      <c r="A11" s="5"/>
      <c r="B11" s="9"/>
      <c r="C11" s="176"/>
      <c r="D11" s="177" t="s">
        <v>93</v>
      </c>
      <c r="E11" s="177"/>
      <c r="F11" s="177"/>
      <c r="G11" s="178" t="s">
        <v>94</v>
      </c>
      <c r="H11" s="177" t="s">
        <v>95</v>
      </c>
      <c r="I11" s="179">
        <v>10318.280000000001</v>
      </c>
      <c r="J11" s="180">
        <v>3947</v>
      </c>
      <c r="K11" s="181">
        <f>ROUND(I11*J11,0)</f>
        <v>40726251</v>
      </c>
      <c r="L11" s="10"/>
      <c r="M11" s="5"/>
    </row>
    <row r="12" spans="1:13" ht="30" customHeight="1">
      <c r="A12" s="5"/>
      <c r="B12" s="9"/>
      <c r="C12" s="176"/>
      <c r="D12" s="177" t="s">
        <v>96</v>
      </c>
      <c r="E12" s="177"/>
      <c r="F12" s="177"/>
      <c r="G12" s="178" t="s">
        <v>97</v>
      </c>
      <c r="H12" s="177" t="s">
        <v>98</v>
      </c>
      <c r="I12" s="179">
        <v>412.03</v>
      </c>
      <c r="J12" s="180">
        <v>22293</v>
      </c>
      <c r="K12" s="181">
        <f t="shared" ref="K12:K16" si="0">ROUND(I12*J12,0)</f>
        <v>9185385</v>
      </c>
      <c r="L12" s="10"/>
      <c r="M12" s="5"/>
    </row>
    <row r="13" spans="1:13" ht="30" customHeight="1">
      <c r="A13" s="5"/>
      <c r="B13" s="9"/>
      <c r="C13" s="176"/>
      <c r="D13" s="177" t="s">
        <v>99</v>
      </c>
      <c r="E13" s="177"/>
      <c r="F13" s="177"/>
      <c r="G13" s="178" t="s">
        <v>100</v>
      </c>
      <c r="H13" s="177" t="s">
        <v>101</v>
      </c>
      <c r="I13" s="179">
        <v>1</v>
      </c>
      <c r="J13" s="180">
        <v>316800</v>
      </c>
      <c r="K13" s="181">
        <f t="shared" si="0"/>
        <v>316800</v>
      </c>
      <c r="L13" s="10"/>
      <c r="M13" s="5"/>
    </row>
    <row r="14" spans="1:13" ht="30" customHeight="1">
      <c r="A14" s="5"/>
      <c r="B14" s="9"/>
      <c r="C14" s="176"/>
      <c r="D14" s="177" t="s">
        <v>102</v>
      </c>
      <c r="E14" s="177"/>
      <c r="F14" s="177"/>
      <c r="G14" s="178" t="s">
        <v>103</v>
      </c>
      <c r="H14" s="177" t="s">
        <v>95</v>
      </c>
      <c r="I14" s="179">
        <v>0</v>
      </c>
      <c r="J14" s="180">
        <v>98021</v>
      </c>
      <c r="K14" s="181">
        <f t="shared" si="0"/>
        <v>0</v>
      </c>
      <c r="L14" s="10"/>
      <c r="M14" s="5"/>
    </row>
    <row r="15" spans="1:13" s="5" customFormat="1" ht="30" customHeight="1">
      <c r="B15" s="9"/>
      <c r="C15" s="176"/>
      <c r="D15" s="177" t="s">
        <v>104</v>
      </c>
      <c r="E15" s="177"/>
      <c r="F15" s="177"/>
      <c r="G15" s="178" t="s">
        <v>105</v>
      </c>
      <c r="H15" s="177" t="s">
        <v>101</v>
      </c>
      <c r="I15" s="179">
        <v>1</v>
      </c>
      <c r="J15" s="180">
        <v>6230746</v>
      </c>
      <c r="K15" s="181">
        <f t="shared" si="0"/>
        <v>6230746</v>
      </c>
      <c r="L15" s="10"/>
    </row>
    <row r="16" spans="1:13" ht="71.25">
      <c r="B16" s="16"/>
      <c r="C16" s="176"/>
      <c r="D16" s="177" t="s">
        <v>106</v>
      </c>
      <c r="E16" s="177"/>
      <c r="F16" s="177"/>
      <c r="G16" s="178" t="s">
        <v>107</v>
      </c>
      <c r="H16" s="177" t="s">
        <v>108</v>
      </c>
      <c r="I16" s="179">
        <v>2990.12</v>
      </c>
      <c r="J16" s="180">
        <v>138101</v>
      </c>
      <c r="K16" s="181">
        <f t="shared" si="0"/>
        <v>412938562</v>
      </c>
      <c r="L16" s="17"/>
    </row>
    <row r="17" spans="1:13" ht="30" customHeight="1" thickBot="1">
      <c r="A17" s="5"/>
      <c r="B17" s="9"/>
      <c r="C17" s="182" t="s">
        <v>13</v>
      </c>
      <c r="D17" s="183"/>
      <c r="E17" s="183"/>
      <c r="F17" s="183"/>
      <c r="G17" s="184"/>
      <c r="H17" s="183"/>
      <c r="I17" s="185"/>
      <c r="J17" s="186"/>
      <c r="K17" s="187">
        <f>SUM(K11:K16)</f>
        <v>469397744</v>
      </c>
      <c r="L17" s="10"/>
      <c r="M17" s="5"/>
    </row>
    <row r="18" spans="1:13" ht="30" customHeight="1" thickBot="1">
      <c r="A18" s="5"/>
      <c r="B18" s="9"/>
      <c r="C18" s="163"/>
      <c r="D18" s="164" t="s">
        <v>109</v>
      </c>
      <c r="E18" s="164"/>
      <c r="F18" s="164"/>
      <c r="G18" s="165" t="s">
        <v>110</v>
      </c>
      <c r="H18" s="166"/>
      <c r="I18" s="167"/>
      <c r="J18" s="168"/>
      <c r="K18" s="169">
        <f>K24+K34+K39+K42+K47+K53+K58+K69+K76+K82</f>
        <v>1220807901</v>
      </c>
      <c r="L18" s="10"/>
      <c r="M18" s="5"/>
    </row>
    <row r="19" spans="1:13" ht="30" customHeight="1" thickBot="1">
      <c r="A19" s="5"/>
      <c r="B19" s="9"/>
      <c r="C19" s="170"/>
      <c r="D19" s="171" t="s">
        <v>111</v>
      </c>
      <c r="E19" s="172"/>
      <c r="F19" s="172"/>
      <c r="G19" s="173" t="s">
        <v>112</v>
      </c>
      <c r="H19" s="172"/>
      <c r="I19" s="172"/>
      <c r="J19" s="174"/>
      <c r="K19" s="175"/>
      <c r="L19" s="10"/>
      <c r="M19" s="5"/>
    </row>
    <row r="20" spans="1:13" ht="30" customHeight="1">
      <c r="A20" s="5"/>
      <c r="B20" s="9"/>
      <c r="C20" s="176"/>
      <c r="D20" s="177" t="s">
        <v>113</v>
      </c>
      <c r="E20" s="177"/>
      <c r="F20" s="177"/>
      <c r="G20" s="178" t="s">
        <v>114</v>
      </c>
      <c r="H20" s="177" t="s">
        <v>95</v>
      </c>
      <c r="I20" s="179">
        <v>2215.63</v>
      </c>
      <c r="J20" s="180">
        <v>12364</v>
      </c>
      <c r="K20" s="188">
        <f t="shared" ref="K20:K23" si="1">ROUND(I20*J20,0)</f>
        <v>27394049</v>
      </c>
      <c r="L20" s="10"/>
      <c r="M20" s="5"/>
    </row>
    <row r="21" spans="1:13" ht="30" customHeight="1">
      <c r="A21" s="5"/>
      <c r="B21" s="9"/>
      <c r="C21" s="176"/>
      <c r="D21" s="177" t="s">
        <v>106</v>
      </c>
      <c r="E21" s="177"/>
      <c r="F21" s="177"/>
      <c r="G21" s="178" t="s">
        <v>115</v>
      </c>
      <c r="H21" s="177" t="s">
        <v>108</v>
      </c>
      <c r="I21" s="179">
        <v>74.28</v>
      </c>
      <c r="J21" s="180">
        <v>57950</v>
      </c>
      <c r="K21" s="188">
        <f t="shared" si="1"/>
        <v>4304526</v>
      </c>
      <c r="L21" s="10"/>
      <c r="M21" s="5"/>
    </row>
    <row r="22" spans="1:13" s="5" customFormat="1" ht="75" customHeight="1">
      <c r="B22" s="9"/>
      <c r="C22" s="176"/>
      <c r="D22" s="177" t="s">
        <v>116</v>
      </c>
      <c r="E22" s="177"/>
      <c r="F22" s="177"/>
      <c r="G22" s="178" t="s">
        <v>107</v>
      </c>
      <c r="H22" s="177" t="s">
        <v>108</v>
      </c>
      <c r="I22" s="179">
        <v>53.02</v>
      </c>
      <c r="J22" s="180">
        <v>138101</v>
      </c>
      <c r="K22" s="188">
        <f t="shared" si="1"/>
        <v>7322115</v>
      </c>
      <c r="L22" s="10"/>
    </row>
    <row r="23" spans="1:13" ht="30" customHeight="1">
      <c r="A23" s="5"/>
      <c r="B23" s="9"/>
      <c r="C23" s="176"/>
      <c r="D23" s="177" t="s">
        <v>117</v>
      </c>
      <c r="E23" s="177"/>
      <c r="F23" s="177"/>
      <c r="G23" s="178" t="s">
        <v>118</v>
      </c>
      <c r="H23" s="177" t="s">
        <v>108</v>
      </c>
      <c r="I23" s="179">
        <v>96.57</v>
      </c>
      <c r="J23" s="180">
        <v>42792</v>
      </c>
      <c r="K23" s="188">
        <f t="shared" si="1"/>
        <v>4132423</v>
      </c>
      <c r="L23" s="10"/>
      <c r="M23" s="5"/>
    </row>
    <row r="24" spans="1:13" s="5" customFormat="1" ht="30" customHeight="1" thickBot="1">
      <c r="B24" s="9"/>
      <c r="C24" s="189" t="s">
        <v>13</v>
      </c>
      <c r="D24" s="190"/>
      <c r="E24" s="190"/>
      <c r="F24" s="191"/>
      <c r="G24" s="192"/>
      <c r="H24" s="191"/>
      <c r="I24" s="179"/>
      <c r="J24" s="193"/>
      <c r="K24" s="187">
        <f>SUM(K20:K23)</f>
        <v>43153113</v>
      </c>
      <c r="L24" s="10"/>
    </row>
    <row r="25" spans="1:13" ht="30" customHeight="1" thickBot="1">
      <c r="A25" s="5"/>
      <c r="B25" s="9"/>
      <c r="C25" s="170"/>
      <c r="D25" s="171" t="s">
        <v>119</v>
      </c>
      <c r="E25" s="172"/>
      <c r="F25" s="172"/>
      <c r="G25" s="173" t="s">
        <v>120</v>
      </c>
      <c r="H25" s="172"/>
      <c r="I25" s="172"/>
      <c r="J25" s="174"/>
      <c r="K25" s="175"/>
      <c r="L25" s="10"/>
      <c r="M25" s="5"/>
    </row>
    <row r="26" spans="1:13" ht="30" customHeight="1">
      <c r="A26" s="5"/>
      <c r="B26" s="9"/>
      <c r="C26" s="176"/>
      <c r="D26" s="177" t="s">
        <v>121</v>
      </c>
      <c r="E26" s="177"/>
      <c r="F26" s="177"/>
      <c r="G26" s="178" t="s">
        <v>122</v>
      </c>
      <c r="H26" s="177" t="s">
        <v>108</v>
      </c>
      <c r="I26" s="179">
        <v>7.5</v>
      </c>
      <c r="J26" s="180">
        <v>1383800</v>
      </c>
      <c r="K26" s="194">
        <f t="shared" ref="K26:K33" si="2">ROUND(I26*J26,0)</f>
        <v>10378500</v>
      </c>
      <c r="L26" s="10"/>
      <c r="M26" s="5"/>
    </row>
    <row r="27" spans="1:13" ht="30" customHeight="1">
      <c r="A27" s="5"/>
      <c r="B27" s="9"/>
      <c r="C27" s="176"/>
      <c r="D27" s="195" t="s">
        <v>121</v>
      </c>
      <c r="E27" s="195"/>
      <c r="F27" s="195"/>
      <c r="G27" s="178" t="s">
        <v>123</v>
      </c>
      <c r="H27" s="177" t="s">
        <v>108</v>
      </c>
      <c r="I27" s="179">
        <v>7.51</v>
      </c>
      <c r="J27" s="180">
        <v>1383800</v>
      </c>
      <c r="K27" s="188">
        <f t="shared" si="2"/>
        <v>10392338</v>
      </c>
      <c r="L27" s="10"/>
      <c r="M27" s="5"/>
    </row>
    <row r="28" spans="1:13" ht="30" customHeight="1">
      <c r="A28" s="5"/>
      <c r="B28" s="9"/>
      <c r="C28" s="176"/>
      <c r="D28" s="177" t="s">
        <v>124</v>
      </c>
      <c r="E28" s="177"/>
      <c r="F28" s="177"/>
      <c r="G28" s="178" t="s">
        <v>125</v>
      </c>
      <c r="H28" s="177" t="s">
        <v>98</v>
      </c>
      <c r="I28" s="179">
        <v>66.599999999999994</v>
      </c>
      <c r="J28" s="180">
        <v>2008736</v>
      </c>
      <c r="K28" s="188">
        <f t="shared" si="2"/>
        <v>133781818</v>
      </c>
      <c r="L28" s="10"/>
      <c r="M28" s="5"/>
    </row>
    <row r="29" spans="1:13" ht="30" customHeight="1">
      <c r="A29" s="5"/>
      <c r="B29" s="9"/>
      <c r="C29" s="176"/>
      <c r="D29" s="177" t="s">
        <v>126</v>
      </c>
      <c r="E29" s="177"/>
      <c r="F29" s="177"/>
      <c r="G29" s="178" t="s">
        <v>127</v>
      </c>
      <c r="H29" s="177" t="s">
        <v>108</v>
      </c>
      <c r="I29" s="179">
        <v>7.51</v>
      </c>
      <c r="J29" s="180">
        <v>1944259</v>
      </c>
      <c r="K29" s="188">
        <f t="shared" si="2"/>
        <v>14601385</v>
      </c>
      <c r="L29" s="10"/>
      <c r="M29" s="5"/>
    </row>
    <row r="30" spans="1:13" ht="30" customHeight="1">
      <c r="A30" s="5"/>
      <c r="B30" s="9"/>
      <c r="C30" s="176"/>
      <c r="D30" s="177" t="s">
        <v>128</v>
      </c>
      <c r="E30" s="177"/>
      <c r="F30" s="177"/>
      <c r="G30" s="178" t="s">
        <v>129</v>
      </c>
      <c r="H30" s="177" t="s">
        <v>98</v>
      </c>
      <c r="I30" s="179">
        <v>88.38</v>
      </c>
      <c r="J30" s="196">
        <v>63360</v>
      </c>
      <c r="K30" s="188">
        <f t="shared" si="2"/>
        <v>5599757</v>
      </c>
      <c r="L30" s="10"/>
      <c r="M30" s="5"/>
    </row>
    <row r="31" spans="1:13" ht="30" customHeight="1">
      <c r="A31" s="5"/>
      <c r="B31" s="9"/>
      <c r="C31" s="176"/>
      <c r="D31" s="177" t="s">
        <v>130</v>
      </c>
      <c r="E31" s="177"/>
      <c r="F31" s="177"/>
      <c r="G31" s="178" t="s">
        <v>131</v>
      </c>
      <c r="H31" s="177" t="s">
        <v>132</v>
      </c>
      <c r="I31" s="179">
        <v>3597.1</v>
      </c>
      <c r="J31" s="196">
        <v>14547</v>
      </c>
      <c r="K31" s="188">
        <f t="shared" si="2"/>
        <v>52327014</v>
      </c>
      <c r="L31" s="10"/>
      <c r="M31" s="5"/>
    </row>
    <row r="32" spans="1:13" ht="30" customHeight="1">
      <c r="A32" s="5"/>
      <c r="B32" s="9"/>
      <c r="C32" s="176"/>
      <c r="D32" s="177" t="s">
        <v>133</v>
      </c>
      <c r="E32" s="177"/>
      <c r="F32" s="177"/>
      <c r="G32" s="178" t="s">
        <v>134</v>
      </c>
      <c r="H32" s="177" t="s">
        <v>95</v>
      </c>
      <c r="I32" s="179">
        <v>152.05000000000001</v>
      </c>
      <c r="J32" s="180">
        <v>303600</v>
      </c>
      <c r="K32" s="188">
        <f t="shared" si="2"/>
        <v>46162380</v>
      </c>
      <c r="L32" s="10"/>
      <c r="M32" s="5"/>
    </row>
    <row r="33" spans="1:13" ht="30" customHeight="1">
      <c r="A33" s="5"/>
      <c r="B33" s="9"/>
      <c r="C33" s="176"/>
      <c r="D33" s="177" t="s">
        <v>135</v>
      </c>
      <c r="E33" s="177"/>
      <c r="F33" s="177"/>
      <c r="G33" s="178" t="s">
        <v>136</v>
      </c>
      <c r="H33" s="197" t="s">
        <v>132</v>
      </c>
      <c r="I33" s="179">
        <v>859.01</v>
      </c>
      <c r="J33" s="180">
        <v>38016</v>
      </c>
      <c r="K33" s="188">
        <f t="shared" si="2"/>
        <v>32656124</v>
      </c>
      <c r="L33" s="10"/>
      <c r="M33" s="5"/>
    </row>
    <row r="34" spans="1:13" ht="30" customHeight="1" thickBot="1">
      <c r="A34" s="5"/>
      <c r="B34" s="9"/>
      <c r="C34" s="198" t="s">
        <v>13</v>
      </c>
      <c r="D34" s="183"/>
      <c r="E34" s="183"/>
      <c r="F34" s="183"/>
      <c r="G34" s="184"/>
      <c r="H34" s="183"/>
      <c r="I34" s="179"/>
      <c r="J34" s="186"/>
      <c r="K34" s="199">
        <f>SUM(K26:K33)</f>
        <v>305899316</v>
      </c>
      <c r="L34" s="10"/>
      <c r="M34" s="5"/>
    </row>
    <row r="35" spans="1:13" ht="30" customHeight="1" thickBot="1">
      <c r="A35" s="5"/>
      <c r="B35" s="9"/>
      <c r="C35" s="170"/>
      <c r="D35" s="171" t="s">
        <v>137</v>
      </c>
      <c r="E35" s="172"/>
      <c r="F35" s="172"/>
      <c r="G35" s="173" t="s">
        <v>138</v>
      </c>
      <c r="H35" s="172"/>
      <c r="I35" s="172"/>
      <c r="J35" s="174"/>
      <c r="K35" s="175"/>
      <c r="L35" s="10"/>
      <c r="M35" s="5"/>
    </row>
    <row r="36" spans="1:13" ht="30" customHeight="1">
      <c r="A36" s="5"/>
      <c r="B36" s="9"/>
      <c r="C36" s="176"/>
      <c r="D36" s="177" t="s">
        <v>139</v>
      </c>
      <c r="E36" s="177"/>
      <c r="F36" s="177"/>
      <c r="G36" s="178" t="s">
        <v>140</v>
      </c>
      <c r="H36" s="177" t="s">
        <v>95</v>
      </c>
      <c r="I36" s="179">
        <v>190.49</v>
      </c>
      <c r="J36" s="180">
        <v>99839</v>
      </c>
      <c r="K36" s="188">
        <f t="shared" ref="K36:K38" si="3">ROUND(I36*J36,0)</f>
        <v>19018331</v>
      </c>
      <c r="L36" s="10"/>
      <c r="M36" s="5"/>
    </row>
    <row r="37" spans="1:13" ht="30" customHeight="1">
      <c r="A37" s="5"/>
      <c r="B37" s="9"/>
      <c r="C37" s="176"/>
      <c r="D37" s="177" t="s">
        <v>141</v>
      </c>
      <c r="E37" s="177"/>
      <c r="F37" s="177"/>
      <c r="G37" s="178" t="s">
        <v>487</v>
      </c>
      <c r="H37" s="177" t="s">
        <v>95</v>
      </c>
      <c r="I37" s="179">
        <v>380.98</v>
      </c>
      <c r="J37" s="180">
        <v>65812</v>
      </c>
      <c r="K37" s="188">
        <f t="shared" si="3"/>
        <v>25073056</v>
      </c>
      <c r="L37" s="10"/>
      <c r="M37" s="5"/>
    </row>
    <row r="38" spans="1:13" ht="30" customHeight="1">
      <c r="A38" s="5"/>
      <c r="B38" s="9"/>
      <c r="C38" s="176"/>
      <c r="D38" s="177" t="s">
        <v>143</v>
      </c>
      <c r="E38" s="177"/>
      <c r="F38" s="177"/>
      <c r="G38" s="178" t="s">
        <v>144</v>
      </c>
      <c r="H38" s="177" t="s">
        <v>145</v>
      </c>
      <c r="I38" s="179">
        <v>15.81</v>
      </c>
      <c r="J38" s="180">
        <v>734612</v>
      </c>
      <c r="K38" s="188">
        <f t="shared" si="3"/>
        <v>11614216</v>
      </c>
      <c r="L38" s="10"/>
      <c r="M38" s="5"/>
    </row>
    <row r="39" spans="1:13" ht="30" customHeight="1" thickBot="1">
      <c r="A39" s="5"/>
      <c r="B39" s="9"/>
      <c r="C39" s="189" t="s">
        <v>13</v>
      </c>
      <c r="D39" s="200"/>
      <c r="E39" s="200"/>
      <c r="F39" s="200"/>
      <c r="G39" s="201"/>
      <c r="H39" s="202"/>
      <c r="I39" s="179"/>
      <c r="J39" s="203"/>
      <c r="K39" s="187">
        <f>SUM(K36:K38)</f>
        <v>55705603</v>
      </c>
      <c r="L39" s="10"/>
      <c r="M39" s="5"/>
    </row>
    <row r="40" spans="1:13" ht="30" customHeight="1" thickBot="1">
      <c r="A40" s="5"/>
      <c r="B40" s="9"/>
      <c r="C40" s="170"/>
      <c r="D40" s="171" t="s">
        <v>146</v>
      </c>
      <c r="E40" s="172"/>
      <c r="F40" s="172"/>
      <c r="G40" s="173" t="s">
        <v>147</v>
      </c>
      <c r="H40" s="172"/>
      <c r="I40" s="172"/>
      <c r="J40" s="174"/>
      <c r="K40" s="175"/>
      <c r="L40" s="10"/>
      <c r="M40" s="5"/>
    </row>
    <row r="41" spans="1:13" ht="30" customHeight="1">
      <c r="A41" s="5"/>
      <c r="B41" s="9"/>
      <c r="C41" s="176"/>
      <c r="D41" s="177" t="s">
        <v>148</v>
      </c>
      <c r="E41" s="177"/>
      <c r="F41" s="177"/>
      <c r="G41" s="178" t="s">
        <v>149</v>
      </c>
      <c r="H41" s="177" t="s">
        <v>95</v>
      </c>
      <c r="I41" s="179">
        <v>121</v>
      </c>
      <c r="J41" s="180">
        <v>38701</v>
      </c>
      <c r="K41" s="188">
        <f>ROUND(I41*J41,0)</f>
        <v>4682821</v>
      </c>
      <c r="L41" s="10"/>
      <c r="M41" s="5"/>
    </row>
    <row r="42" spans="1:13" ht="30" customHeight="1" thickBot="1">
      <c r="A42" s="5"/>
      <c r="B42" s="9"/>
      <c r="C42" s="189" t="s">
        <v>13</v>
      </c>
      <c r="D42" s="200"/>
      <c r="E42" s="200"/>
      <c r="F42" s="200"/>
      <c r="G42" s="201"/>
      <c r="H42" s="202"/>
      <c r="I42" s="179"/>
      <c r="J42" s="203"/>
      <c r="K42" s="187">
        <f>SUM(K41)</f>
        <v>4682821</v>
      </c>
      <c r="L42" s="10"/>
      <c r="M42" s="5"/>
    </row>
    <row r="43" spans="1:13" ht="30" customHeight="1" thickBot="1">
      <c r="A43" s="5"/>
      <c r="B43" s="9"/>
      <c r="C43" s="170"/>
      <c r="D43" s="171" t="s">
        <v>150</v>
      </c>
      <c r="E43" s="172"/>
      <c r="F43" s="172"/>
      <c r="G43" s="173" t="s">
        <v>151</v>
      </c>
      <c r="H43" s="172"/>
      <c r="I43" s="172"/>
      <c r="J43" s="174"/>
      <c r="K43" s="175"/>
      <c r="L43" s="10"/>
      <c r="M43" s="5"/>
    </row>
    <row r="44" spans="1:13" ht="30" customHeight="1">
      <c r="A44" s="5"/>
      <c r="B44" s="9"/>
      <c r="C44" s="176"/>
      <c r="D44" s="177" t="s">
        <v>152</v>
      </c>
      <c r="E44" s="177"/>
      <c r="F44" s="177"/>
      <c r="G44" s="178" t="s">
        <v>153</v>
      </c>
      <c r="H44" s="177" t="s">
        <v>95</v>
      </c>
      <c r="I44" s="179">
        <v>380.98</v>
      </c>
      <c r="J44" s="180">
        <v>23957</v>
      </c>
      <c r="K44" s="181">
        <f t="shared" ref="K44:K46" si="4">ROUND(I44*J44,0)</f>
        <v>9127138</v>
      </c>
      <c r="L44" s="10"/>
      <c r="M44" s="5"/>
    </row>
    <row r="45" spans="1:13" ht="30" customHeight="1">
      <c r="A45" s="5"/>
      <c r="B45" s="9"/>
      <c r="C45" s="176"/>
      <c r="D45" s="177" t="s">
        <v>154</v>
      </c>
      <c r="E45" s="177"/>
      <c r="F45" s="177"/>
      <c r="G45" s="178" t="s">
        <v>488</v>
      </c>
      <c r="H45" s="177" t="s">
        <v>95</v>
      </c>
      <c r="I45" s="179">
        <v>380.98</v>
      </c>
      <c r="J45" s="180">
        <v>30979</v>
      </c>
      <c r="K45" s="181">
        <f t="shared" si="4"/>
        <v>11802379</v>
      </c>
      <c r="L45" s="10"/>
      <c r="M45" s="5"/>
    </row>
    <row r="46" spans="1:13" ht="30" customHeight="1">
      <c r="A46" s="5"/>
      <c r="B46" s="9"/>
      <c r="C46" s="176"/>
      <c r="D46" s="177" t="s">
        <v>155</v>
      </c>
      <c r="E46" s="177"/>
      <c r="F46" s="177"/>
      <c r="G46" s="178" t="s">
        <v>156</v>
      </c>
      <c r="H46" s="177" t="s">
        <v>95</v>
      </c>
      <c r="I46" s="179">
        <v>83.2</v>
      </c>
      <c r="J46" s="180">
        <v>103699</v>
      </c>
      <c r="K46" s="181">
        <f t="shared" si="4"/>
        <v>8627757</v>
      </c>
      <c r="L46" s="10"/>
      <c r="M46" s="5"/>
    </row>
    <row r="47" spans="1:13" ht="30" customHeight="1" thickBot="1">
      <c r="A47" s="5"/>
      <c r="B47" s="9"/>
      <c r="C47" s="189" t="s">
        <v>13</v>
      </c>
      <c r="D47" s="202"/>
      <c r="E47" s="202"/>
      <c r="F47" s="202"/>
      <c r="G47" s="201"/>
      <c r="H47" s="202"/>
      <c r="I47" s="179"/>
      <c r="J47" s="203"/>
      <c r="K47" s="187">
        <f>SUM(K44:K46)</f>
        <v>29557274</v>
      </c>
      <c r="L47" s="10"/>
      <c r="M47" s="5"/>
    </row>
    <row r="48" spans="1:13" ht="30" customHeight="1" thickBot="1">
      <c r="A48" s="5"/>
      <c r="B48" s="9"/>
      <c r="C48" s="170"/>
      <c r="D48" s="171" t="s">
        <v>157</v>
      </c>
      <c r="E48" s="172"/>
      <c r="F48" s="172"/>
      <c r="G48" s="173" t="s">
        <v>158</v>
      </c>
      <c r="H48" s="172"/>
      <c r="I48" s="172"/>
      <c r="J48" s="174"/>
      <c r="K48" s="175"/>
      <c r="L48" s="10"/>
      <c r="M48" s="5"/>
    </row>
    <row r="49" spans="1:13" ht="30" customHeight="1">
      <c r="A49" s="5"/>
      <c r="B49" s="9"/>
      <c r="C49" s="176"/>
      <c r="D49" s="177" t="s">
        <v>159</v>
      </c>
      <c r="E49" s="177"/>
      <c r="F49" s="177"/>
      <c r="G49" s="178" t="s">
        <v>160</v>
      </c>
      <c r="H49" s="177" t="s">
        <v>95</v>
      </c>
      <c r="I49" s="179">
        <v>139.22999999999999</v>
      </c>
      <c r="J49" s="180">
        <v>125255</v>
      </c>
      <c r="K49" s="188">
        <f t="shared" ref="K49:K52" si="5">ROUND(I49*J49,0)</f>
        <v>17439254</v>
      </c>
      <c r="L49" s="10"/>
      <c r="M49" s="5"/>
    </row>
    <row r="50" spans="1:13" ht="30" customHeight="1">
      <c r="A50" s="5"/>
      <c r="B50" s="9"/>
      <c r="C50" s="176"/>
      <c r="D50" s="177" t="s">
        <v>161</v>
      </c>
      <c r="E50" s="177"/>
      <c r="F50" s="177"/>
      <c r="G50" s="178" t="s">
        <v>489</v>
      </c>
      <c r="H50" s="177" t="s">
        <v>95</v>
      </c>
      <c r="I50" s="179">
        <v>57.66</v>
      </c>
      <c r="J50" s="180">
        <v>119151</v>
      </c>
      <c r="K50" s="188">
        <f t="shared" si="5"/>
        <v>6870247</v>
      </c>
      <c r="L50" s="10"/>
      <c r="M50" s="5"/>
    </row>
    <row r="51" spans="1:13" ht="30" customHeight="1">
      <c r="A51" s="5"/>
      <c r="B51" s="9"/>
      <c r="C51" s="176"/>
      <c r="D51" s="177" t="s">
        <v>162</v>
      </c>
      <c r="E51" s="177"/>
      <c r="F51" s="177"/>
      <c r="G51" s="178" t="s">
        <v>163</v>
      </c>
      <c r="H51" s="177" t="s">
        <v>95</v>
      </c>
      <c r="I51" s="179">
        <v>139.22999999999999</v>
      </c>
      <c r="J51" s="180">
        <v>79799</v>
      </c>
      <c r="K51" s="188">
        <f t="shared" si="5"/>
        <v>11110415</v>
      </c>
      <c r="L51" s="10"/>
      <c r="M51" s="5"/>
    </row>
    <row r="52" spans="1:13" ht="30" customHeight="1">
      <c r="A52" s="5"/>
      <c r="B52" s="9"/>
      <c r="C52" s="176"/>
      <c r="D52" s="177" t="s">
        <v>164</v>
      </c>
      <c r="E52" s="177"/>
      <c r="F52" s="177"/>
      <c r="G52" s="178" t="s">
        <v>165</v>
      </c>
      <c r="H52" s="177" t="s">
        <v>95</v>
      </c>
      <c r="I52" s="179">
        <v>139.22999999999999</v>
      </c>
      <c r="J52" s="180">
        <v>10537</v>
      </c>
      <c r="K52" s="188">
        <f t="shared" si="5"/>
        <v>1467067</v>
      </c>
      <c r="L52" s="10"/>
      <c r="M52" s="5"/>
    </row>
    <row r="53" spans="1:13" ht="30" customHeight="1" thickBot="1">
      <c r="A53" s="5"/>
      <c r="B53" s="9"/>
      <c r="C53" s="189" t="s">
        <v>13</v>
      </c>
      <c r="D53" s="190"/>
      <c r="E53" s="190"/>
      <c r="F53" s="191"/>
      <c r="G53" s="192"/>
      <c r="H53" s="191"/>
      <c r="I53" s="179"/>
      <c r="J53" s="193"/>
      <c r="K53" s="187">
        <f>SUM(K49:K52)</f>
        <v>36886983</v>
      </c>
      <c r="L53" s="10"/>
      <c r="M53" s="5"/>
    </row>
    <row r="54" spans="1:13" ht="30" customHeight="1" thickBot="1">
      <c r="A54" s="5"/>
      <c r="B54" s="9"/>
      <c r="C54" s="170"/>
      <c r="D54" s="171" t="s">
        <v>166</v>
      </c>
      <c r="E54" s="172"/>
      <c r="F54" s="172"/>
      <c r="G54" s="173" t="s">
        <v>167</v>
      </c>
      <c r="H54" s="172"/>
      <c r="I54" s="172"/>
      <c r="J54" s="174"/>
      <c r="K54" s="175"/>
      <c r="L54" s="10"/>
      <c r="M54" s="5"/>
    </row>
    <row r="55" spans="1:13" ht="30" customHeight="1">
      <c r="A55" s="5"/>
      <c r="B55" s="9"/>
      <c r="C55" s="176"/>
      <c r="D55" s="177" t="s">
        <v>168</v>
      </c>
      <c r="E55" s="177"/>
      <c r="F55" s="177"/>
      <c r="G55" s="178" t="s">
        <v>169</v>
      </c>
      <c r="H55" s="177" t="s">
        <v>98</v>
      </c>
      <c r="I55" s="179">
        <v>30</v>
      </c>
      <c r="J55" s="180">
        <v>88418</v>
      </c>
      <c r="K55" s="194">
        <f t="shared" ref="K55:K57" si="6">ROUND(I55*J55,0)</f>
        <v>2652540</v>
      </c>
      <c r="L55" s="10"/>
      <c r="M55" s="5"/>
    </row>
    <row r="56" spans="1:13" ht="30" customHeight="1">
      <c r="A56" s="5"/>
      <c r="B56" s="9"/>
      <c r="C56" s="176"/>
      <c r="D56" s="195" t="s">
        <v>170</v>
      </c>
      <c r="E56" s="195"/>
      <c r="F56" s="195"/>
      <c r="G56" s="178" t="s">
        <v>171</v>
      </c>
      <c r="H56" s="177" t="s">
        <v>95</v>
      </c>
      <c r="I56" s="179">
        <v>121.96</v>
      </c>
      <c r="J56" s="180">
        <v>126527</v>
      </c>
      <c r="K56" s="188">
        <f t="shared" si="6"/>
        <v>15431233</v>
      </c>
      <c r="L56" s="10"/>
      <c r="M56" s="5"/>
    </row>
    <row r="57" spans="1:13" ht="30" customHeight="1">
      <c r="A57" s="5"/>
      <c r="B57" s="9"/>
      <c r="C57" s="176"/>
      <c r="D57" s="177" t="s">
        <v>172</v>
      </c>
      <c r="E57" s="177"/>
      <c r="F57" s="177"/>
      <c r="G57" s="178" t="s">
        <v>173</v>
      </c>
      <c r="H57" s="177" t="s">
        <v>95</v>
      </c>
      <c r="I57" s="179">
        <v>82.57</v>
      </c>
      <c r="J57" s="180">
        <v>120421</v>
      </c>
      <c r="K57" s="188">
        <f t="shared" si="6"/>
        <v>9943162</v>
      </c>
      <c r="L57" s="10"/>
      <c r="M57" s="5"/>
    </row>
    <row r="58" spans="1:13" ht="30" customHeight="1" thickBot="1">
      <c r="A58" s="5"/>
      <c r="B58" s="9"/>
      <c r="C58" s="198" t="s">
        <v>13</v>
      </c>
      <c r="D58" s="183"/>
      <c r="E58" s="183"/>
      <c r="F58" s="183"/>
      <c r="G58" s="184"/>
      <c r="H58" s="183"/>
      <c r="I58" s="179"/>
      <c r="J58" s="186"/>
      <c r="K58" s="199">
        <f>SUM(K55:K57)</f>
        <v>28026935</v>
      </c>
      <c r="L58" s="10"/>
      <c r="M58" s="5"/>
    </row>
    <row r="59" spans="1:13" ht="30" customHeight="1" thickBot="1">
      <c r="A59" s="5"/>
      <c r="B59" s="9"/>
      <c r="C59" s="170"/>
      <c r="D59" s="171" t="s">
        <v>174</v>
      </c>
      <c r="E59" s="172"/>
      <c r="F59" s="172"/>
      <c r="G59" s="173" t="s">
        <v>175</v>
      </c>
      <c r="H59" s="172"/>
      <c r="I59" s="172"/>
      <c r="J59" s="174"/>
      <c r="K59" s="175"/>
      <c r="L59" s="10"/>
      <c r="M59" s="5"/>
    </row>
    <row r="60" spans="1:13" ht="30" customHeight="1">
      <c r="A60" s="5"/>
      <c r="B60" s="9"/>
      <c r="C60" s="176"/>
      <c r="D60" s="177" t="s">
        <v>176</v>
      </c>
      <c r="E60" s="177"/>
      <c r="F60" s="177"/>
      <c r="G60" s="178" t="s">
        <v>177</v>
      </c>
      <c r="H60" s="177" t="s">
        <v>101</v>
      </c>
      <c r="I60" s="179">
        <v>6</v>
      </c>
      <c r="J60" s="180">
        <v>992400</v>
      </c>
      <c r="K60" s="188">
        <f t="shared" ref="K60:K68" si="7">ROUND(I60*J60,0)</f>
        <v>5954400</v>
      </c>
      <c r="L60" s="10"/>
      <c r="M60" s="5"/>
    </row>
    <row r="61" spans="1:13" ht="30" customHeight="1">
      <c r="A61" s="5"/>
      <c r="B61" s="9"/>
      <c r="C61" s="176"/>
      <c r="D61" s="177" t="s">
        <v>178</v>
      </c>
      <c r="E61" s="177"/>
      <c r="F61" s="177"/>
      <c r="G61" s="178" t="s">
        <v>179</v>
      </c>
      <c r="H61" s="177" t="s">
        <v>101</v>
      </c>
      <c r="I61" s="179">
        <v>1</v>
      </c>
      <c r="J61" s="180">
        <v>2380800</v>
      </c>
      <c r="K61" s="188">
        <f t="shared" si="7"/>
        <v>2380800</v>
      </c>
      <c r="L61" s="10"/>
      <c r="M61" s="5"/>
    </row>
    <row r="62" spans="1:13" ht="30" customHeight="1">
      <c r="A62" s="5"/>
      <c r="B62" s="9"/>
      <c r="C62" s="176"/>
      <c r="D62" s="177" t="s">
        <v>180</v>
      </c>
      <c r="E62" s="177"/>
      <c r="F62" s="177"/>
      <c r="G62" s="178" t="s">
        <v>181</v>
      </c>
      <c r="H62" s="177" t="s">
        <v>95</v>
      </c>
      <c r="I62" s="179">
        <v>32.659999999999997</v>
      </c>
      <c r="J62" s="180">
        <v>1393392</v>
      </c>
      <c r="K62" s="188">
        <f t="shared" si="7"/>
        <v>45508183</v>
      </c>
      <c r="L62" s="10"/>
      <c r="M62" s="5"/>
    </row>
    <row r="63" spans="1:13" ht="30" customHeight="1">
      <c r="A63" s="5"/>
      <c r="B63" s="9"/>
      <c r="C63" s="176"/>
      <c r="D63" s="177" t="s">
        <v>182</v>
      </c>
      <c r="E63" s="177"/>
      <c r="F63" s="177"/>
      <c r="G63" s="178" t="s">
        <v>183</v>
      </c>
      <c r="H63" s="177" t="s">
        <v>101</v>
      </c>
      <c r="I63" s="179">
        <v>4</v>
      </c>
      <c r="J63" s="180">
        <v>365199</v>
      </c>
      <c r="K63" s="188">
        <f t="shared" si="7"/>
        <v>1460796</v>
      </c>
      <c r="L63" s="10"/>
      <c r="M63" s="5"/>
    </row>
    <row r="64" spans="1:13" ht="30" customHeight="1">
      <c r="A64" s="5"/>
      <c r="B64" s="9"/>
      <c r="C64" s="176"/>
      <c r="D64" s="177" t="s">
        <v>184</v>
      </c>
      <c r="E64" s="177"/>
      <c r="F64" s="177"/>
      <c r="G64" s="178" t="s">
        <v>185</v>
      </c>
      <c r="H64" s="177" t="s">
        <v>101</v>
      </c>
      <c r="I64" s="179">
        <v>2</v>
      </c>
      <c r="J64" s="180">
        <v>1192411</v>
      </c>
      <c r="K64" s="188">
        <f t="shared" si="7"/>
        <v>2384822</v>
      </c>
      <c r="L64" s="10"/>
      <c r="M64" s="5"/>
    </row>
    <row r="65" spans="1:13" ht="30" customHeight="1">
      <c r="A65" s="5"/>
      <c r="B65" s="9"/>
      <c r="C65" s="176"/>
      <c r="D65" s="177" t="s">
        <v>186</v>
      </c>
      <c r="E65" s="177"/>
      <c r="F65" s="177"/>
      <c r="G65" s="178" t="s">
        <v>187</v>
      </c>
      <c r="H65" s="177" t="s">
        <v>101</v>
      </c>
      <c r="I65" s="179">
        <v>9</v>
      </c>
      <c r="J65" s="180">
        <v>270997</v>
      </c>
      <c r="K65" s="188">
        <f t="shared" si="7"/>
        <v>2438973</v>
      </c>
      <c r="L65" s="10"/>
      <c r="M65" s="5"/>
    </row>
    <row r="66" spans="1:13" ht="30" customHeight="1">
      <c r="A66" s="5"/>
      <c r="B66" s="9"/>
      <c r="C66" s="176"/>
      <c r="D66" s="177" t="s">
        <v>188</v>
      </c>
      <c r="E66" s="177"/>
      <c r="F66" s="177"/>
      <c r="G66" s="178" t="s">
        <v>189</v>
      </c>
      <c r="H66" s="177" t="s">
        <v>101</v>
      </c>
      <c r="I66" s="179">
        <v>7</v>
      </c>
      <c r="J66" s="180">
        <v>267900</v>
      </c>
      <c r="K66" s="188">
        <f t="shared" si="7"/>
        <v>1875300</v>
      </c>
      <c r="L66" s="10"/>
      <c r="M66" s="5"/>
    </row>
    <row r="67" spans="1:13" ht="30" customHeight="1">
      <c r="A67" s="5"/>
      <c r="B67" s="9"/>
      <c r="C67" s="176"/>
      <c r="D67" s="177" t="s">
        <v>190</v>
      </c>
      <c r="E67" s="177"/>
      <c r="F67" s="177"/>
      <c r="G67" s="178" t="s">
        <v>191</v>
      </c>
      <c r="H67" s="177" t="s">
        <v>95</v>
      </c>
      <c r="I67" s="179">
        <v>3.8</v>
      </c>
      <c r="J67" s="180">
        <v>158400</v>
      </c>
      <c r="K67" s="188">
        <f t="shared" si="7"/>
        <v>601920</v>
      </c>
      <c r="L67" s="10"/>
      <c r="M67" s="5"/>
    </row>
    <row r="68" spans="1:13" ht="30" customHeight="1">
      <c r="A68" s="5"/>
      <c r="B68" s="9"/>
      <c r="C68" s="176"/>
      <c r="D68" s="177" t="s">
        <v>192</v>
      </c>
      <c r="E68" s="177"/>
      <c r="F68" s="177"/>
      <c r="G68" s="178" t="s">
        <v>193</v>
      </c>
      <c r="H68" s="177" t="s">
        <v>95</v>
      </c>
      <c r="I68" s="179">
        <v>36.22</v>
      </c>
      <c r="J68" s="180">
        <v>158400</v>
      </c>
      <c r="K68" s="188">
        <f t="shared" si="7"/>
        <v>5737248</v>
      </c>
      <c r="L68" s="10"/>
      <c r="M68" s="5"/>
    </row>
    <row r="69" spans="1:13" ht="30" customHeight="1" thickBot="1">
      <c r="A69" s="5"/>
      <c r="B69" s="9"/>
      <c r="C69" s="189" t="s">
        <v>13</v>
      </c>
      <c r="D69" s="200"/>
      <c r="E69" s="200"/>
      <c r="F69" s="200"/>
      <c r="G69" s="201"/>
      <c r="H69" s="202"/>
      <c r="I69" s="179"/>
      <c r="J69" s="203"/>
      <c r="K69" s="187">
        <f>SUM(K60:K68)</f>
        <v>68342442</v>
      </c>
      <c r="L69" s="10"/>
      <c r="M69" s="5"/>
    </row>
    <row r="70" spans="1:13" ht="30" customHeight="1" thickBot="1">
      <c r="A70" s="5"/>
      <c r="B70" s="9"/>
      <c r="C70" s="170"/>
      <c r="D70" s="171" t="s">
        <v>194</v>
      </c>
      <c r="E70" s="172"/>
      <c r="F70" s="172"/>
      <c r="G70" s="173" t="s">
        <v>195</v>
      </c>
      <c r="H70" s="172"/>
      <c r="I70" s="172"/>
      <c r="J70" s="174"/>
      <c r="K70" s="175"/>
      <c r="L70" s="10"/>
      <c r="M70" s="5"/>
    </row>
    <row r="71" spans="1:13" ht="30" customHeight="1">
      <c r="A71" s="5"/>
      <c r="B71" s="9"/>
      <c r="C71" s="176"/>
      <c r="D71" s="177" t="s">
        <v>196</v>
      </c>
      <c r="E71" s="177"/>
      <c r="F71" s="177"/>
      <c r="G71" s="178" t="s">
        <v>197</v>
      </c>
      <c r="H71" s="177" t="s">
        <v>95</v>
      </c>
      <c r="I71" s="179">
        <v>5.34</v>
      </c>
      <c r="J71" s="180">
        <v>1010092</v>
      </c>
      <c r="K71" s="188">
        <f t="shared" ref="K71:K75" si="8">ROUND(I71*J71,0)</f>
        <v>5393891</v>
      </c>
      <c r="L71" s="10"/>
      <c r="M71" s="5"/>
    </row>
    <row r="72" spans="1:13" ht="30" customHeight="1">
      <c r="A72" s="5"/>
      <c r="B72" s="9"/>
      <c r="C72" s="176"/>
      <c r="D72" s="177" t="s">
        <v>198</v>
      </c>
      <c r="E72" s="177"/>
      <c r="F72" s="177"/>
      <c r="G72" s="178" t="s">
        <v>199</v>
      </c>
      <c r="H72" s="177" t="s">
        <v>200</v>
      </c>
      <c r="I72" s="179">
        <v>11</v>
      </c>
      <c r="J72" s="180">
        <v>7629600</v>
      </c>
      <c r="K72" s="188">
        <f t="shared" si="8"/>
        <v>83925600</v>
      </c>
      <c r="L72" s="10"/>
      <c r="M72" s="5"/>
    </row>
    <row r="73" spans="1:13" ht="30" customHeight="1">
      <c r="A73" s="5"/>
      <c r="B73" s="9"/>
      <c r="C73" s="176"/>
      <c r="D73" s="177" t="s">
        <v>201</v>
      </c>
      <c r="E73" s="177"/>
      <c r="F73" s="177"/>
      <c r="G73" s="178" t="s">
        <v>202</v>
      </c>
      <c r="H73" s="177" t="s">
        <v>200</v>
      </c>
      <c r="I73" s="179">
        <v>13</v>
      </c>
      <c r="J73" s="180">
        <v>17133600</v>
      </c>
      <c r="K73" s="188">
        <f t="shared" si="8"/>
        <v>222736800</v>
      </c>
      <c r="L73" s="10"/>
      <c r="M73" s="5"/>
    </row>
    <row r="74" spans="1:13" ht="30" customHeight="1">
      <c r="A74" s="5"/>
      <c r="B74" s="9"/>
      <c r="C74" s="176"/>
      <c r="D74" s="177" t="s">
        <v>203</v>
      </c>
      <c r="E74" s="177"/>
      <c r="F74" s="177"/>
      <c r="G74" s="178" t="s">
        <v>204</v>
      </c>
      <c r="H74" s="177" t="s">
        <v>200</v>
      </c>
      <c r="I74" s="179">
        <v>19</v>
      </c>
      <c r="J74" s="180">
        <v>2358840</v>
      </c>
      <c r="K74" s="188">
        <f t="shared" si="8"/>
        <v>44817960</v>
      </c>
      <c r="L74" s="10"/>
      <c r="M74" s="5"/>
    </row>
    <row r="75" spans="1:13" ht="30" customHeight="1">
      <c r="A75" s="5"/>
      <c r="B75" s="9"/>
      <c r="C75" s="176"/>
      <c r="D75" s="177" t="s">
        <v>205</v>
      </c>
      <c r="E75" s="177"/>
      <c r="F75" s="177"/>
      <c r="G75" s="178" t="s">
        <v>206</v>
      </c>
      <c r="H75" s="177" t="s">
        <v>101</v>
      </c>
      <c r="I75" s="179">
        <v>825</v>
      </c>
      <c r="J75" s="180">
        <v>279942</v>
      </c>
      <c r="K75" s="188">
        <f t="shared" si="8"/>
        <v>230952150</v>
      </c>
      <c r="L75" s="10"/>
      <c r="M75" s="5"/>
    </row>
    <row r="76" spans="1:13" ht="30" customHeight="1" thickBot="1">
      <c r="A76" s="5"/>
      <c r="B76" s="9"/>
      <c r="C76" s="189" t="s">
        <v>13</v>
      </c>
      <c r="D76" s="200"/>
      <c r="E76" s="200"/>
      <c r="F76" s="200"/>
      <c r="G76" s="201"/>
      <c r="H76" s="202"/>
      <c r="I76" s="179"/>
      <c r="J76" s="203"/>
      <c r="K76" s="187">
        <f>SUM(K71:K75)</f>
        <v>587826401</v>
      </c>
      <c r="L76" s="10"/>
      <c r="M76" s="5"/>
    </row>
    <row r="77" spans="1:13" ht="30" customHeight="1" thickBot="1">
      <c r="A77" s="5"/>
      <c r="B77" s="9"/>
      <c r="C77" s="170"/>
      <c r="D77" s="171" t="s">
        <v>207</v>
      </c>
      <c r="E77" s="172"/>
      <c r="F77" s="172"/>
      <c r="G77" s="173" t="s">
        <v>208</v>
      </c>
      <c r="H77" s="172"/>
      <c r="I77" s="172"/>
      <c r="J77" s="174"/>
      <c r="K77" s="175"/>
      <c r="L77" s="10"/>
      <c r="M77" s="5"/>
    </row>
    <row r="78" spans="1:13" ht="30" customHeight="1">
      <c r="A78" s="5"/>
      <c r="B78" s="9"/>
      <c r="C78" s="176"/>
      <c r="D78" s="177" t="s">
        <v>209</v>
      </c>
      <c r="E78" s="177"/>
      <c r="F78" s="177"/>
      <c r="G78" s="178" t="s">
        <v>210</v>
      </c>
      <c r="H78" s="177" t="s">
        <v>95</v>
      </c>
      <c r="I78" s="179">
        <v>235.9</v>
      </c>
      <c r="J78" s="180">
        <v>40909</v>
      </c>
      <c r="K78" s="181">
        <f t="shared" ref="K78:K81" si="9">ROUND(I78*J78,0)</f>
        <v>9650433</v>
      </c>
      <c r="L78" s="10"/>
      <c r="M78" s="5"/>
    </row>
    <row r="79" spans="1:13" ht="30" customHeight="1">
      <c r="A79" s="5"/>
      <c r="B79" s="9"/>
      <c r="C79" s="176"/>
      <c r="D79" s="177" t="s">
        <v>211</v>
      </c>
      <c r="E79" s="177"/>
      <c r="F79" s="177"/>
      <c r="G79" s="178" t="s">
        <v>212</v>
      </c>
      <c r="H79" s="177" t="s">
        <v>101</v>
      </c>
      <c r="I79" s="179">
        <v>6</v>
      </c>
      <c r="J79" s="180">
        <v>1338401</v>
      </c>
      <c r="K79" s="181">
        <f t="shared" si="9"/>
        <v>8030406</v>
      </c>
      <c r="L79" s="10"/>
      <c r="M79" s="5"/>
    </row>
    <row r="80" spans="1:13" ht="30" customHeight="1">
      <c r="A80" s="5"/>
      <c r="B80" s="9"/>
      <c r="C80" s="176"/>
      <c r="D80" s="177" t="s">
        <v>213</v>
      </c>
      <c r="E80" s="177"/>
      <c r="F80" s="177"/>
      <c r="G80" s="178" t="s">
        <v>214</v>
      </c>
      <c r="H80" s="177" t="s">
        <v>98</v>
      </c>
      <c r="I80" s="179">
        <v>107</v>
      </c>
      <c r="J80" s="180">
        <v>265426</v>
      </c>
      <c r="K80" s="181">
        <f t="shared" si="9"/>
        <v>28400582</v>
      </c>
      <c r="L80" s="10"/>
      <c r="M80" s="5"/>
    </row>
    <row r="81" spans="1:13" ht="30" customHeight="1">
      <c r="A81" s="5"/>
      <c r="B81" s="9"/>
      <c r="C81" s="176"/>
      <c r="D81" s="177" t="s">
        <v>215</v>
      </c>
      <c r="E81" s="177"/>
      <c r="F81" s="177"/>
      <c r="G81" s="178" t="s">
        <v>216</v>
      </c>
      <c r="H81" s="177" t="s">
        <v>200</v>
      </c>
      <c r="I81" s="179">
        <v>8</v>
      </c>
      <c r="J81" s="180">
        <v>1830699</v>
      </c>
      <c r="K81" s="181">
        <f t="shared" si="9"/>
        <v>14645592</v>
      </c>
      <c r="L81" s="10"/>
      <c r="M81" s="5"/>
    </row>
    <row r="82" spans="1:13" ht="30" customHeight="1" thickBot="1">
      <c r="A82" s="5"/>
      <c r="B82" s="9"/>
      <c r="C82" s="189" t="s">
        <v>13</v>
      </c>
      <c r="D82" s="202"/>
      <c r="E82" s="202"/>
      <c r="F82" s="202"/>
      <c r="G82" s="201"/>
      <c r="H82" s="202"/>
      <c r="I82" s="179"/>
      <c r="J82" s="203"/>
      <c r="K82" s="187">
        <f>SUM(K78:K81)</f>
        <v>60727013</v>
      </c>
      <c r="L82" s="10"/>
      <c r="M82" s="5"/>
    </row>
    <row r="83" spans="1:13" ht="30" customHeight="1" thickBot="1">
      <c r="A83" s="5"/>
      <c r="B83" s="9"/>
      <c r="C83" s="163"/>
      <c r="D83" s="164" t="s">
        <v>217</v>
      </c>
      <c r="E83" s="164"/>
      <c r="F83" s="164"/>
      <c r="G83" s="165" t="s">
        <v>218</v>
      </c>
      <c r="H83" s="166"/>
      <c r="I83" s="167"/>
      <c r="J83" s="168"/>
      <c r="K83" s="169">
        <f>K94+K102+K108+K112</f>
        <v>1316808194</v>
      </c>
      <c r="L83" s="10"/>
      <c r="M83" s="5"/>
    </row>
    <row r="84" spans="1:13" ht="30" customHeight="1" thickBot="1">
      <c r="A84" s="5"/>
      <c r="B84" s="9"/>
      <c r="C84" s="170"/>
      <c r="D84" s="171" t="s">
        <v>219</v>
      </c>
      <c r="E84" s="172"/>
      <c r="F84" s="172"/>
      <c r="G84" s="173" t="s">
        <v>220</v>
      </c>
      <c r="H84" s="172"/>
      <c r="I84" s="172"/>
      <c r="J84" s="174"/>
      <c r="K84" s="175"/>
      <c r="L84" s="10"/>
      <c r="M84" s="5"/>
    </row>
    <row r="85" spans="1:13" ht="30" customHeight="1">
      <c r="A85" s="5"/>
      <c r="B85" s="9"/>
      <c r="C85" s="176"/>
      <c r="D85" s="177" t="s">
        <v>121</v>
      </c>
      <c r="E85" s="177"/>
      <c r="F85" s="177"/>
      <c r="G85" s="178" t="s">
        <v>490</v>
      </c>
      <c r="H85" s="177" t="s">
        <v>108</v>
      </c>
      <c r="I85" s="179">
        <v>158.88999999999999</v>
      </c>
      <c r="J85" s="180">
        <v>57950</v>
      </c>
      <c r="K85" s="188">
        <f t="shared" ref="K85:K93" si="10">ROUND(I85*J85,0)</f>
        <v>9207676</v>
      </c>
      <c r="L85" s="10"/>
      <c r="M85" s="5"/>
    </row>
    <row r="86" spans="1:13" ht="30" customHeight="1">
      <c r="A86" s="5"/>
      <c r="B86" s="9"/>
      <c r="C86" s="176"/>
      <c r="D86" s="177" t="s">
        <v>491</v>
      </c>
      <c r="E86" s="177"/>
      <c r="F86" s="177"/>
      <c r="G86" s="178" t="s">
        <v>492</v>
      </c>
      <c r="H86" s="177" t="s">
        <v>98</v>
      </c>
      <c r="I86" s="179">
        <v>103.6</v>
      </c>
      <c r="J86" s="180">
        <v>290400</v>
      </c>
      <c r="K86" s="188">
        <f t="shared" si="10"/>
        <v>30085440</v>
      </c>
      <c r="L86" s="10"/>
      <c r="M86" s="5"/>
    </row>
    <row r="87" spans="1:13" ht="30" customHeight="1">
      <c r="A87" s="5"/>
      <c r="B87" s="9"/>
      <c r="C87" s="176"/>
      <c r="D87" s="177" t="s">
        <v>221</v>
      </c>
      <c r="E87" s="177"/>
      <c r="F87" s="177"/>
      <c r="G87" s="178" t="s">
        <v>222</v>
      </c>
      <c r="H87" s="177" t="s">
        <v>108</v>
      </c>
      <c r="I87" s="179">
        <v>4.37</v>
      </c>
      <c r="J87" s="180">
        <v>896006</v>
      </c>
      <c r="K87" s="188">
        <f t="shared" si="10"/>
        <v>3915546</v>
      </c>
      <c r="L87" s="10"/>
      <c r="M87" s="5"/>
    </row>
    <row r="88" spans="1:13" ht="30" customHeight="1">
      <c r="A88" s="5"/>
      <c r="B88" s="9"/>
      <c r="C88" s="176"/>
      <c r="D88" s="177" t="s">
        <v>223</v>
      </c>
      <c r="E88" s="177"/>
      <c r="F88" s="177"/>
      <c r="G88" s="178" t="s">
        <v>224</v>
      </c>
      <c r="H88" s="177" t="s">
        <v>108</v>
      </c>
      <c r="I88" s="179">
        <v>54.56</v>
      </c>
      <c r="J88" s="180">
        <v>1383800</v>
      </c>
      <c r="K88" s="188">
        <f t="shared" si="10"/>
        <v>75500128</v>
      </c>
      <c r="L88" s="10"/>
      <c r="M88" s="5"/>
    </row>
    <row r="89" spans="1:13" ht="30" customHeight="1">
      <c r="A89" s="5"/>
      <c r="B89" s="9"/>
      <c r="C89" s="176"/>
      <c r="D89" s="177" t="s">
        <v>493</v>
      </c>
      <c r="E89" s="177"/>
      <c r="F89" s="177"/>
      <c r="G89" s="178" t="s">
        <v>494</v>
      </c>
      <c r="H89" s="177" t="s">
        <v>98</v>
      </c>
      <c r="I89" s="179">
        <v>103.6</v>
      </c>
      <c r="J89" s="180">
        <v>937200</v>
      </c>
      <c r="K89" s="188">
        <f t="shared" si="10"/>
        <v>97093920</v>
      </c>
      <c r="L89" s="10"/>
      <c r="M89" s="5"/>
    </row>
    <row r="90" spans="1:13" ht="30" customHeight="1">
      <c r="A90" s="5"/>
      <c r="B90" s="9"/>
      <c r="C90" s="176"/>
      <c r="D90" s="177" t="s">
        <v>225</v>
      </c>
      <c r="E90" s="177"/>
      <c r="F90" s="177"/>
      <c r="G90" s="178" t="s">
        <v>226</v>
      </c>
      <c r="H90" s="177" t="s">
        <v>132</v>
      </c>
      <c r="I90" s="179">
        <v>19435.28</v>
      </c>
      <c r="J90" s="180">
        <v>14547</v>
      </c>
      <c r="K90" s="188">
        <f t="shared" si="10"/>
        <v>282725018</v>
      </c>
      <c r="L90" s="10"/>
      <c r="M90" s="5"/>
    </row>
    <row r="91" spans="1:13" ht="30" customHeight="1">
      <c r="A91" s="5"/>
      <c r="B91" s="9"/>
      <c r="C91" s="176"/>
      <c r="D91" s="177" t="s">
        <v>227</v>
      </c>
      <c r="E91" s="177"/>
      <c r="F91" s="177"/>
      <c r="G91" s="178" t="s">
        <v>228</v>
      </c>
      <c r="H91" s="177" t="s">
        <v>108</v>
      </c>
      <c r="I91" s="179">
        <v>358.87</v>
      </c>
      <c r="J91" s="180">
        <v>42791</v>
      </c>
      <c r="K91" s="188">
        <f t="shared" si="10"/>
        <v>15356406</v>
      </c>
      <c r="L91" s="10"/>
      <c r="M91" s="5"/>
    </row>
    <row r="92" spans="1:13" ht="30" customHeight="1">
      <c r="A92" s="5"/>
      <c r="B92" s="9"/>
      <c r="C92" s="176"/>
      <c r="D92" s="177" t="s">
        <v>495</v>
      </c>
      <c r="E92" s="177"/>
      <c r="F92" s="177"/>
      <c r="G92" s="178" t="s">
        <v>496</v>
      </c>
      <c r="H92" s="177" t="s">
        <v>108</v>
      </c>
      <c r="I92" s="179">
        <v>66.3</v>
      </c>
      <c r="J92" s="180">
        <v>145200</v>
      </c>
      <c r="K92" s="188">
        <f t="shared" si="10"/>
        <v>9626760</v>
      </c>
      <c r="L92" s="10"/>
      <c r="M92" s="5"/>
    </row>
    <row r="93" spans="1:13" ht="30" customHeight="1">
      <c r="A93" s="5"/>
      <c r="B93" s="9"/>
      <c r="C93" s="176"/>
      <c r="D93" s="177" t="s">
        <v>229</v>
      </c>
      <c r="E93" s="177"/>
      <c r="F93" s="177"/>
      <c r="G93" s="178" t="s">
        <v>230</v>
      </c>
      <c r="H93" s="177" t="s">
        <v>108</v>
      </c>
      <c r="I93" s="179">
        <v>99.2</v>
      </c>
      <c r="J93" s="180">
        <v>44011</v>
      </c>
      <c r="K93" s="188">
        <f t="shared" si="10"/>
        <v>4365891</v>
      </c>
      <c r="L93" s="10"/>
      <c r="M93" s="5"/>
    </row>
    <row r="94" spans="1:13" ht="30" customHeight="1" thickBot="1">
      <c r="A94" s="5"/>
      <c r="B94" s="9"/>
      <c r="C94" s="189" t="s">
        <v>13</v>
      </c>
      <c r="D94" s="190"/>
      <c r="E94" s="190"/>
      <c r="F94" s="191"/>
      <c r="G94" s="192"/>
      <c r="H94" s="191"/>
      <c r="I94" s="179"/>
      <c r="J94" s="193"/>
      <c r="K94" s="187">
        <f>SUM(K85:K93)</f>
        <v>527876785</v>
      </c>
      <c r="L94" s="10"/>
      <c r="M94" s="5"/>
    </row>
    <row r="95" spans="1:13" ht="30" customHeight="1" thickBot="1">
      <c r="A95" s="5"/>
      <c r="B95" s="9"/>
      <c r="C95" s="170"/>
      <c r="D95" s="171" t="s">
        <v>231</v>
      </c>
      <c r="E95" s="172"/>
      <c r="F95" s="172"/>
      <c r="G95" s="173" t="s">
        <v>232</v>
      </c>
      <c r="H95" s="172"/>
      <c r="I95" s="172"/>
      <c r="J95" s="174"/>
      <c r="K95" s="175"/>
      <c r="L95" s="10"/>
      <c r="M95" s="5"/>
    </row>
    <row r="96" spans="1:13" ht="30" customHeight="1">
      <c r="A96" s="5"/>
      <c r="B96" s="9"/>
      <c r="C96" s="176"/>
      <c r="D96" s="177" t="s">
        <v>124</v>
      </c>
      <c r="E96" s="177"/>
      <c r="F96" s="177"/>
      <c r="G96" s="178" t="s">
        <v>233</v>
      </c>
      <c r="H96" s="177" t="s">
        <v>108</v>
      </c>
      <c r="I96" s="179">
        <v>22.32</v>
      </c>
      <c r="J96" s="180">
        <v>2008736</v>
      </c>
      <c r="K96" s="194">
        <f t="shared" ref="K96:K101" si="11">ROUND(I96*J96,0)</f>
        <v>44834988</v>
      </c>
      <c r="L96" s="10"/>
      <c r="M96" s="5"/>
    </row>
    <row r="97" spans="1:13" ht="30" customHeight="1">
      <c r="A97" s="5"/>
      <c r="B97" s="9"/>
      <c r="C97" s="176"/>
      <c r="D97" s="195" t="s">
        <v>130</v>
      </c>
      <c r="E97" s="195"/>
      <c r="F97" s="195"/>
      <c r="G97" s="178" t="s">
        <v>234</v>
      </c>
      <c r="H97" s="177" t="s">
        <v>132</v>
      </c>
      <c r="I97" s="179">
        <v>5373.63</v>
      </c>
      <c r="J97" s="180">
        <v>14547</v>
      </c>
      <c r="K97" s="188">
        <f t="shared" si="11"/>
        <v>78170196</v>
      </c>
      <c r="L97" s="10"/>
      <c r="M97" s="5"/>
    </row>
    <row r="98" spans="1:13" ht="30" customHeight="1">
      <c r="A98" s="5"/>
      <c r="B98" s="9"/>
      <c r="C98" s="176"/>
      <c r="D98" s="177" t="s">
        <v>126</v>
      </c>
      <c r="E98" s="177"/>
      <c r="F98" s="177"/>
      <c r="G98" s="178" t="s">
        <v>235</v>
      </c>
      <c r="H98" s="177" t="s">
        <v>108</v>
      </c>
      <c r="I98" s="179">
        <v>80.87</v>
      </c>
      <c r="J98" s="180">
        <v>1944259</v>
      </c>
      <c r="K98" s="188">
        <f t="shared" si="11"/>
        <v>157232225</v>
      </c>
      <c r="L98" s="10"/>
      <c r="M98" s="5"/>
    </row>
    <row r="99" spans="1:13" ht="30" customHeight="1">
      <c r="A99" s="5"/>
      <c r="B99" s="9"/>
      <c r="C99" s="176"/>
      <c r="D99" s="177" t="s">
        <v>236</v>
      </c>
      <c r="E99" s="177"/>
      <c r="F99" s="177"/>
      <c r="G99" s="178" t="s">
        <v>237</v>
      </c>
      <c r="H99" s="177" t="s">
        <v>132</v>
      </c>
      <c r="I99" s="179">
        <v>3744.89</v>
      </c>
      <c r="J99" s="180">
        <v>14547</v>
      </c>
      <c r="K99" s="188">
        <f t="shared" si="11"/>
        <v>54476915</v>
      </c>
      <c r="L99" s="10"/>
      <c r="M99" s="5"/>
    </row>
    <row r="100" spans="1:13" ht="30" customHeight="1">
      <c r="A100" s="5"/>
      <c r="B100" s="9"/>
      <c r="C100" s="176"/>
      <c r="D100" s="177" t="s">
        <v>238</v>
      </c>
      <c r="E100" s="177"/>
      <c r="F100" s="177"/>
      <c r="G100" s="178" t="s">
        <v>239</v>
      </c>
      <c r="H100" s="177" t="s">
        <v>108</v>
      </c>
      <c r="I100" s="179">
        <v>28.69</v>
      </c>
      <c r="J100" s="196">
        <v>1785120</v>
      </c>
      <c r="K100" s="188">
        <f t="shared" si="11"/>
        <v>51215093</v>
      </c>
      <c r="L100" s="10"/>
      <c r="M100" s="5"/>
    </row>
    <row r="101" spans="1:13" ht="30" customHeight="1">
      <c r="A101" s="5"/>
      <c r="B101" s="9"/>
      <c r="C101" s="176"/>
      <c r="D101" s="177" t="s">
        <v>240</v>
      </c>
      <c r="E101" s="177"/>
      <c r="F101" s="177"/>
      <c r="G101" s="178" t="s">
        <v>241</v>
      </c>
      <c r="H101" s="177" t="s">
        <v>132</v>
      </c>
      <c r="I101" s="179">
        <v>1811.06</v>
      </c>
      <c r="J101" s="196">
        <v>14563</v>
      </c>
      <c r="K101" s="188">
        <f t="shared" si="11"/>
        <v>26374467</v>
      </c>
      <c r="L101" s="10"/>
      <c r="M101" s="5"/>
    </row>
    <row r="102" spans="1:13" ht="30" customHeight="1" thickBot="1">
      <c r="A102" s="5"/>
      <c r="B102" s="9"/>
      <c r="C102" s="198" t="s">
        <v>13</v>
      </c>
      <c r="D102" s="183"/>
      <c r="E102" s="183"/>
      <c r="F102" s="183"/>
      <c r="G102" s="184"/>
      <c r="H102" s="183"/>
      <c r="I102" s="179"/>
      <c r="J102" s="186"/>
      <c r="K102" s="199">
        <f>SUM(K96:K101)</f>
        <v>412303884</v>
      </c>
      <c r="L102" s="10"/>
      <c r="M102" s="5"/>
    </row>
    <row r="103" spans="1:13" ht="30" customHeight="1" thickBot="1">
      <c r="A103" s="5"/>
      <c r="B103" s="9"/>
      <c r="C103" s="170"/>
      <c r="D103" s="171" t="s">
        <v>242</v>
      </c>
      <c r="E103" s="172"/>
      <c r="F103" s="172"/>
      <c r="G103" s="173" t="s">
        <v>243</v>
      </c>
      <c r="H103" s="172"/>
      <c r="I103" s="172"/>
      <c r="J103" s="174"/>
      <c r="K103" s="175"/>
      <c r="L103" s="10"/>
      <c r="M103" s="5"/>
    </row>
    <row r="104" spans="1:13" ht="30" customHeight="1">
      <c r="A104" s="5"/>
      <c r="B104" s="9"/>
      <c r="C104" s="176"/>
      <c r="D104" s="177" t="s">
        <v>126</v>
      </c>
      <c r="E104" s="177"/>
      <c r="F104" s="177"/>
      <c r="G104" s="178" t="s">
        <v>244</v>
      </c>
      <c r="H104" s="177" t="s">
        <v>108</v>
      </c>
      <c r="I104" s="179">
        <v>5.95</v>
      </c>
      <c r="J104" s="180">
        <v>1944259</v>
      </c>
      <c r="K104" s="188">
        <f t="shared" ref="K104:K107" si="12">ROUND(I104*J104,0)</f>
        <v>11568341</v>
      </c>
      <c r="L104" s="10"/>
      <c r="M104" s="5"/>
    </row>
    <row r="105" spans="1:13" ht="30" customHeight="1">
      <c r="A105" s="5"/>
      <c r="B105" s="9"/>
      <c r="C105" s="176"/>
      <c r="D105" s="177" t="s">
        <v>130</v>
      </c>
      <c r="E105" s="177"/>
      <c r="F105" s="177"/>
      <c r="G105" s="178" t="s">
        <v>245</v>
      </c>
      <c r="H105" s="177" t="s">
        <v>132</v>
      </c>
      <c r="I105" s="179">
        <v>687.01</v>
      </c>
      <c r="J105" s="180">
        <v>14547</v>
      </c>
      <c r="K105" s="188">
        <f t="shared" si="12"/>
        <v>9993934</v>
      </c>
      <c r="L105" s="10"/>
      <c r="M105" s="5"/>
    </row>
    <row r="106" spans="1:13" ht="30" customHeight="1">
      <c r="A106" s="5"/>
      <c r="B106" s="9"/>
      <c r="C106" s="176"/>
      <c r="D106" s="177" t="s">
        <v>135</v>
      </c>
      <c r="E106" s="177"/>
      <c r="F106" s="177"/>
      <c r="G106" s="178" t="s">
        <v>246</v>
      </c>
      <c r="H106" s="177" t="s">
        <v>132</v>
      </c>
      <c r="I106" s="179">
        <v>5703.14</v>
      </c>
      <c r="J106" s="180">
        <v>35376</v>
      </c>
      <c r="K106" s="188">
        <f t="shared" si="12"/>
        <v>201754281</v>
      </c>
      <c r="L106" s="10"/>
      <c r="M106" s="5"/>
    </row>
    <row r="107" spans="1:13" ht="30" customHeight="1">
      <c r="A107" s="5"/>
      <c r="B107" s="9"/>
      <c r="C107" s="176"/>
      <c r="D107" s="177" t="s">
        <v>133</v>
      </c>
      <c r="E107" s="177"/>
      <c r="F107" s="177"/>
      <c r="G107" s="178" t="s">
        <v>247</v>
      </c>
      <c r="H107" s="177" t="s">
        <v>95</v>
      </c>
      <c r="I107" s="179">
        <v>379.64</v>
      </c>
      <c r="J107" s="180">
        <v>303600</v>
      </c>
      <c r="K107" s="188">
        <f t="shared" si="12"/>
        <v>115258704</v>
      </c>
      <c r="L107" s="10"/>
      <c r="M107" s="5"/>
    </row>
    <row r="108" spans="1:13" ht="30" customHeight="1" thickBot="1">
      <c r="A108" s="5"/>
      <c r="B108" s="9"/>
      <c r="C108" s="189" t="s">
        <v>13</v>
      </c>
      <c r="D108" s="200"/>
      <c r="E108" s="200"/>
      <c r="F108" s="200"/>
      <c r="G108" s="201"/>
      <c r="H108" s="202"/>
      <c r="I108" s="179"/>
      <c r="J108" s="203"/>
      <c r="K108" s="187">
        <f>SUM(K104:K107)</f>
        <v>338575260</v>
      </c>
      <c r="L108" s="10"/>
      <c r="M108" s="5"/>
    </row>
    <row r="109" spans="1:13" ht="30" customHeight="1" thickBot="1">
      <c r="A109" s="5"/>
      <c r="B109" s="9"/>
      <c r="C109" s="170"/>
      <c r="D109" s="171" t="s">
        <v>248</v>
      </c>
      <c r="E109" s="172"/>
      <c r="F109" s="172"/>
      <c r="G109" s="173" t="s">
        <v>249</v>
      </c>
      <c r="H109" s="172"/>
      <c r="I109" s="172"/>
      <c r="J109" s="174"/>
      <c r="K109" s="175"/>
      <c r="L109" s="10"/>
      <c r="M109" s="5"/>
    </row>
    <row r="110" spans="1:13" ht="30" customHeight="1">
      <c r="A110" s="5"/>
      <c r="B110" s="9"/>
      <c r="C110" s="176"/>
      <c r="D110" s="177" t="s">
        <v>250</v>
      </c>
      <c r="E110" s="177"/>
      <c r="F110" s="177"/>
      <c r="G110" s="178" t="s">
        <v>251</v>
      </c>
      <c r="H110" s="177" t="s">
        <v>108</v>
      </c>
      <c r="I110" s="179">
        <v>13.98</v>
      </c>
      <c r="J110" s="180">
        <v>1306390</v>
      </c>
      <c r="K110" s="188">
        <f t="shared" ref="K110:K111" si="13">ROUND(I110*J110,0)</f>
        <v>18263332</v>
      </c>
      <c r="L110" s="10"/>
      <c r="M110" s="5"/>
    </row>
    <row r="111" spans="1:13" ht="30" customHeight="1">
      <c r="A111" s="5"/>
      <c r="B111" s="9"/>
      <c r="C111" s="176"/>
      <c r="D111" s="177" t="s">
        <v>252</v>
      </c>
      <c r="E111" s="177"/>
      <c r="F111" s="177"/>
      <c r="G111" s="178" t="s">
        <v>253</v>
      </c>
      <c r="H111" s="177" t="s">
        <v>132</v>
      </c>
      <c r="I111" s="179">
        <v>1358.85</v>
      </c>
      <c r="J111" s="180">
        <v>14563</v>
      </c>
      <c r="K111" s="188">
        <f t="shared" si="13"/>
        <v>19788933</v>
      </c>
      <c r="L111" s="10"/>
      <c r="M111" s="5"/>
    </row>
    <row r="112" spans="1:13" ht="30" customHeight="1" thickBot="1">
      <c r="A112" s="5"/>
      <c r="B112" s="9"/>
      <c r="C112" s="189" t="s">
        <v>13</v>
      </c>
      <c r="D112" s="200"/>
      <c r="E112" s="200"/>
      <c r="F112" s="200"/>
      <c r="G112" s="201"/>
      <c r="H112" s="202"/>
      <c r="I112" s="179"/>
      <c r="J112" s="203"/>
      <c r="K112" s="187">
        <f>SUM(K110:K111)</f>
        <v>38052265</v>
      </c>
      <c r="L112" s="10"/>
      <c r="M112" s="5"/>
    </row>
    <row r="113" spans="1:13" ht="30" customHeight="1" thickBot="1">
      <c r="A113" s="5"/>
      <c r="B113" s="9"/>
      <c r="C113" s="163"/>
      <c r="D113" s="164" t="s">
        <v>254</v>
      </c>
      <c r="E113" s="164"/>
      <c r="F113" s="164"/>
      <c r="G113" s="165" t="s">
        <v>255</v>
      </c>
      <c r="H113" s="166"/>
      <c r="I113" s="167"/>
      <c r="J113" s="168"/>
      <c r="K113" s="169">
        <f>K118+K123+K126+K131+K140+K145+K150+K156+K160</f>
        <v>66919308</v>
      </c>
      <c r="L113" s="10"/>
      <c r="M113" s="5"/>
    </row>
    <row r="114" spans="1:13" ht="30" customHeight="1" thickBot="1">
      <c r="A114" s="5"/>
      <c r="B114" s="9"/>
      <c r="C114" s="170"/>
      <c r="D114" s="171" t="s">
        <v>256</v>
      </c>
      <c r="E114" s="172"/>
      <c r="F114" s="172"/>
      <c r="G114" s="173" t="s">
        <v>257</v>
      </c>
      <c r="H114" s="172"/>
      <c r="I114" s="172"/>
      <c r="J114" s="174"/>
      <c r="K114" s="175"/>
      <c r="L114" s="10"/>
      <c r="M114" s="5"/>
    </row>
    <row r="115" spans="1:13" ht="30" customHeight="1">
      <c r="A115" s="5"/>
      <c r="B115" s="9"/>
      <c r="C115" s="176"/>
      <c r="D115" s="177" t="s">
        <v>258</v>
      </c>
      <c r="E115" s="177"/>
      <c r="F115" s="177"/>
      <c r="G115" s="178" t="s">
        <v>259</v>
      </c>
      <c r="H115" s="177" t="s">
        <v>98</v>
      </c>
      <c r="I115" s="179">
        <v>37.86</v>
      </c>
      <c r="J115" s="180">
        <v>20085</v>
      </c>
      <c r="K115" s="181">
        <f t="shared" ref="K115:K117" si="14">ROUND(I115*J115,0)</f>
        <v>760418</v>
      </c>
      <c r="L115" s="10"/>
      <c r="M115" s="5"/>
    </row>
    <row r="116" spans="1:13" ht="30" customHeight="1">
      <c r="A116" s="5"/>
      <c r="B116" s="9"/>
      <c r="C116" s="176"/>
      <c r="D116" s="177" t="s">
        <v>260</v>
      </c>
      <c r="E116" s="177"/>
      <c r="F116" s="177"/>
      <c r="G116" s="178" t="s">
        <v>261</v>
      </c>
      <c r="H116" s="177" t="s">
        <v>101</v>
      </c>
      <c r="I116" s="179">
        <v>5</v>
      </c>
      <c r="J116" s="180">
        <v>45235</v>
      </c>
      <c r="K116" s="181">
        <f t="shared" si="14"/>
        <v>226175</v>
      </c>
      <c r="L116" s="10"/>
      <c r="M116" s="5"/>
    </row>
    <row r="117" spans="1:13" ht="30" customHeight="1">
      <c r="A117" s="5"/>
      <c r="B117" s="9"/>
      <c r="C117" s="176"/>
      <c r="D117" s="177" t="s">
        <v>262</v>
      </c>
      <c r="E117" s="177"/>
      <c r="F117" s="177"/>
      <c r="G117" s="178" t="s">
        <v>230</v>
      </c>
      <c r="H117" s="177" t="s">
        <v>98</v>
      </c>
      <c r="I117" s="179">
        <v>37.86</v>
      </c>
      <c r="J117" s="180">
        <v>57237</v>
      </c>
      <c r="K117" s="181">
        <f t="shared" si="14"/>
        <v>2166993</v>
      </c>
      <c r="L117" s="10"/>
      <c r="M117" s="5"/>
    </row>
    <row r="118" spans="1:13" ht="30" customHeight="1" thickBot="1">
      <c r="A118" s="5"/>
      <c r="B118" s="9"/>
      <c r="C118" s="189" t="s">
        <v>13</v>
      </c>
      <c r="D118" s="202"/>
      <c r="E118" s="202"/>
      <c r="F118" s="202"/>
      <c r="G118" s="201"/>
      <c r="H118" s="202"/>
      <c r="I118" s="179"/>
      <c r="J118" s="203"/>
      <c r="K118" s="187">
        <f>SUM(K115:K117)</f>
        <v>3153586</v>
      </c>
      <c r="L118" s="10"/>
      <c r="M118" s="5"/>
    </row>
    <row r="119" spans="1:13" ht="30" customHeight="1" thickBot="1">
      <c r="A119" s="5"/>
      <c r="B119" s="9"/>
      <c r="C119" s="170"/>
      <c r="D119" s="171" t="s">
        <v>263</v>
      </c>
      <c r="E119" s="172"/>
      <c r="F119" s="172"/>
      <c r="G119" s="173" t="s">
        <v>264</v>
      </c>
      <c r="H119" s="172"/>
      <c r="I119" s="172"/>
      <c r="J119" s="174"/>
      <c r="K119" s="175"/>
      <c r="L119" s="10"/>
      <c r="M119" s="5"/>
    </row>
    <row r="120" spans="1:13" ht="30" customHeight="1">
      <c r="A120" s="5"/>
      <c r="B120" s="9"/>
      <c r="C120" s="176"/>
      <c r="D120" s="177" t="s">
        <v>265</v>
      </c>
      <c r="E120" s="177"/>
      <c r="F120" s="177"/>
      <c r="G120" s="178" t="s">
        <v>266</v>
      </c>
      <c r="H120" s="177" t="s">
        <v>98</v>
      </c>
      <c r="I120" s="179">
        <v>37.86</v>
      </c>
      <c r="J120" s="180">
        <v>18044</v>
      </c>
      <c r="K120" s="188">
        <f t="shared" ref="K120:K122" si="15">ROUND(I120*J120,0)</f>
        <v>683146</v>
      </c>
      <c r="L120" s="10"/>
      <c r="M120" s="5"/>
    </row>
    <row r="121" spans="1:13" ht="30" customHeight="1">
      <c r="A121" s="5"/>
      <c r="B121" s="9"/>
      <c r="C121" s="176"/>
      <c r="D121" s="177" t="s">
        <v>267</v>
      </c>
      <c r="E121" s="177"/>
      <c r="F121" s="177"/>
      <c r="G121" s="178" t="s">
        <v>268</v>
      </c>
      <c r="H121" s="177" t="s">
        <v>98</v>
      </c>
      <c r="I121" s="179">
        <v>19</v>
      </c>
      <c r="J121" s="180">
        <v>20454</v>
      </c>
      <c r="K121" s="188">
        <f t="shared" si="15"/>
        <v>388626</v>
      </c>
      <c r="L121" s="10"/>
      <c r="M121" s="5"/>
    </row>
    <row r="122" spans="1:13" ht="30" customHeight="1">
      <c r="A122" s="5"/>
      <c r="B122" s="9"/>
      <c r="C122" s="176"/>
      <c r="D122" s="177" t="s">
        <v>269</v>
      </c>
      <c r="E122" s="177"/>
      <c r="F122" s="177"/>
      <c r="G122" s="178" t="s">
        <v>270</v>
      </c>
      <c r="H122" s="177" t="s">
        <v>98</v>
      </c>
      <c r="I122" s="179">
        <v>19</v>
      </c>
      <c r="J122" s="180">
        <v>22312</v>
      </c>
      <c r="K122" s="188">
        <f t="shared" si="15"/>
        <v>423928</v>
      </c>
      <c r="L122" s="10"/>
      <c r="M122" s="5"/>
    </row>
    <row r="123" spans="1:13" ht="30" customHeight="1" thickBot="1">
      <c r="A123" s="5"/>
      <c r="B123" s="9"/>
      <c r="C123" s="189" t="s">
        <v>13</v>
      </c>
      <c r="D123" s="190"/>
      <c r="E123" s="190"/>
      <c r="F123" s="191"/>
      <c r="G123" s="192"/>
      <c r="H123" s="191"/>
      <c r="I123" s="179"/>
      <c r="J123" s="193"/>
      <c r="K123" s="187">
        <f>SUM(K120:K122)</f>
        <v>1495700</v>
      </c>
      <c r="L123" s="10"/>
      <c r="M123" s="5"/>
    </row>
    <row r="124" spans="1:13" ht="30" customHeight="1" thickBot="1">
      <c r="A124" s="5"/>
      <c r="B124" s="9"/>
      <c r="C124" s="170"/>
      <c r="D124" s="171" t="s">
        <v>271</v>
      </c>
      <c r="E124" s="172"/>
      <c r="F124" s="172"/>
      <c r="G124" s="173" t="s">
        <v>272</v>
      </c>
      <c r="H124" s="172"/>
      <c r="I124" s="172"/>
      <c r="J124" s="174"/>
      <c r="K124" s="175"/>
      <c r="L124" s="10"/>
      <c r="M124" s="5"/>
    </row>
    <row r="125" spans="1:13" ht="30" customHeight="1">
      <c r="A125" s="5"/>
      <c r="B125" s="9"/>
      <c r="C125" s="176"/>
      <c r="D125" s="177" t="s">
        <v>273</v>
      </c>
      <c r="E125" s="177"/>
      <c r="F125" s="177"/>
      <c r="G125" s="178" t="s">
        <v>274</v>
      </c>
      <c r="H125" s="177" t="s">
        <v>101</v>
      </c>
      <c r="I125" s="179">
        <v>8</v>
      </c>
      <c r="J125" s="180">
        <v>121989</v>
      </c>
      <c r="K125" s="194">
        <f>ROUND(I125*J125,0)</f>
        <v>975912</v>
      </c>
      <c r="L125" s="10"/>
      <c r="M125" s="5"/>
    </row>
    <row r="126" spans="1:13" ht="30" customHeight="1" thickBot="1">
      <c r="A126" s="5"/>
      <c r="B126" s="9"/>
      <c r="C126" s="198" t="s">
        <v>13</v>
      </c>
      <c r="D126" s="183"/>
      <c r="E126" s="183"/>
      <c r="F126" s="183"/>
      <c r="G126" s="184"/>
      <c r="H126" s="183"/>
      <c r="I126" s="179"/>
      <c r="J126" s="186"/>
      <c r="K126" s="199">
        <f>SUM(K125)</f>
        <v>975912</v>
      </c>
      <c r="L126" s="10"/>
      <c r="M126" s="5"/>
    </row>
    <row r="127" spans="1:13" ht="30" customHeight="1" thickBot="1">
      <c r="A127" s="5"/>
      <c r="B127" s="9"/>
      <c r="C127" s="170"/>
      <c r="D127" s="171" t="s">
        <v>275</v>
      </c>
      <c r="E127" s="172"/>
      <c r="F127" s="172"/>
      <c r="G127" s="173" t="s">
        <v>276</v>
      </c>
      <c r="H127" s="172"/>
      <c r="I127" s="172"/>
      <c r="J127" s="174"/>
      <c r="K127" s="175"/>
      <c r="L127" s="10"/>
      <c r="M127" s="5"/>
    </row>
    <row r="128" spans="1:13" ht="30" customHeight="1">
      <c r="A128" s="5"/>
      <c r="B128" s="9"/>
      <c r="C128" s="176"/>
      <c r="D128" s="177" t="s">
        <v>277</v>
      </c>
      <c r="E128" s="177"/>
      <c r="F128" s="177"/>
      <c r="G128" s="178" t="s">
        <v>278</v>
      </c>
      <c r="H128" s="177" t="s">
        <v>101</v>
      </c>
      <c r="I128" s="179">
        <v>12</v>
      </c>
      <c r="J128" s="180">
        <v>56631</v>
      </c>
      <c r="K128" s="188">
        <f t="shared" ref="K128:K130" si="16">ROUND(I128*J128,0)</f>
        <v>679572</v>
      </c>
      <c r="L128" s="10"/>
      <c r="M128" s="5"/>
    </row>
    <row r="129" spans="1:13" ht="30" customHeight="1">
      <c r="A129" s="5"/>
      <c r="B129" s="9"/>
      <c r="C129" s="176"/>
      <c r="D129" s="177" t="s">
        <v>279</v>
      </c>
      <c r="E129" s="177"/>
      <c r="F129" s="177"/>
      <c r="G129" s="178" t="s">
        <v>280</v>
      </c>
      <c r="H129" s="177" t="s">
        <v>101</v>
      </c>
      <c r="I129" s="179">
        <v>9</v>
      </c>
      <c r="J129" s="180">
        <v>62184</v>
      </c>
      <c r="K129" s="188">
        <f t="shared" si="16"/>
        <v>559656</v>
      </c>
      <c r="L129" s="10"/>
      <c r="M129" s="5"/>
    </row>
    <row r="130" spans="1:13" ht="30" customHeight="1">
      <c r="A130" s="5"/>
      <c r="B130" s="9"/>
      <c r="C130" s="176"/>
      <c r="D130" s="177" t="s">
        <v>281</v>
      </c>
      <c r="E130" s="177"/>
      <c r="F130" s="177"/>
      <c r="G130" s="178" t="s">
        <v>282</v>
      </c>
      <c r="H130" s="177" t="s">
        <v>101</v>
      </c>
      <c r="I130" s="179">
        <v>3</v>
      </c>
      <c r="J130" s="180">
        <v>62184</v>
      </c>
      <c r="K130" s="188">
        <f t="shared" si="16"/>
        <v>186552</v>
      </c>
      <c r="L130" s="10"/>
      <c r="M130" s="5"/>
    </row>
    <row r="131" spans="1:13" ht="30" customHeight="1" thickBot="1">
      <c r="A131" s="5"/>
      <c r="B131" s="9"/>
      <c r="C131" s="189" t="s">
        <v>13</v>
      </c>
      <c r="D131" s="200"/>
      <c r="E131" s="200"/>
      <c r="F131" s="200"/>
      <c r="G131" s="201"/>
      <c r="H131" s="202"/>
      <c r="I131" s="179"/>
      <c r="J131" s="203"/>
      <c r="K131" s="187">
        <f>SUM(K128:K130)</f>
        <v>1425780</v>
      </c>
      <c r="L131" s="10"/>
      <c r="M131" s="5"/>
    </row>
    <row r="132" spans="1:13" ht="30" customHeight="1" thickBot="1">
      <c r="A132" s="5"/>
      <c r="B132" s="9"/>
      <c r="C132" s="170"/>
      <c r="D132" s="171" t="s">
        <v>283</v>
      </c>
      <c r="E132" s="172"/>
      <c r="F132" s="172"/>
      <c r="G132" s="173" t="s">
        <v>284</v>
      </c>
      <c r="H132" s="172"/>
      <c r="I132" s="172"/>
      <c r="J132" s="174"/>
      <c r="K132" s="175"/>
      <c r="L132" s="10"/>
      <c r="M132" s="5"/>
    </row>
    <row r="133" spans="1:13" ht="30" customHeight="1">
      <c r="A133" s="5"/>
      <c r="B133" s="9"/>
      <c r="C133" s="176"/>
      <c r="D133" s="177" t="s">
        <v>285</v>
      </c>
      <c r="E133" s="177"/>
      <c r="F133" s="177"/>
      <c r="G133" s="178" t="s">
        <v>286</v>
      </c>
      <c r="H133" s="177" t="s">
        <v>98</v>
      </c>
      <c r="I133" s="179">
        <v>39.14</v>
      </c>
      <c r="J133" s="180">
        <v>48572</v>
      </c>
      <c r="K133" s="188">
        <f t="shared" ref="K133:K139" si="17">ROUND(I133*J133,0)</f>
        <v>1901108</v>
      </c>
      <c r="L133" s="10"/>
      <c r="M133" s="5"/>
    </row>
    <row r="134" spans="1:13" ht="30" customHeight="1">
      <c r="A134" s="5"/>
      <c r="B134" s="9"/>
      <c r="C134" s="176"/>
      <c r="D134" s="177" t="s">
        <v>287</v>
      </c>
      <c r="E134" s="177"/>
      <c r="F134" s="177"/>
      <c r="G134" s="178" t="s">
        <v>288</v>
      </c>
      <c r="H134" s="177" t="s">
        <v>98</v>
      </c>
      <c r="I134" s="179">
        <v>18</v>
      </c>
      <c r="J134" s="180">
        <v>58049</v>
      </c>
      <c r="K134" s="188">
        <f t="shared" si="17"/>
        <v>1044882</v>
      </c>
      <c r="L134" s="10"/>
      <c r="M134" s="5"/>
    </row>
    <row r="135" spans="1:13" ht="30" customHeight="1">
      <c r="A135" s="5"/>
      <c r="B135" s="9"/>
      <c r="C135" s="176"/>
      <c r="D135" s="177" t="s">
        <v>289</v>
      </c>
      <c r="E135" s="177"/>
      <c r="F135" s="177"/>
      <c r="G135" s="178" t="s">
        <v>290</v>
      </c>
      <c r="H135" s="177" t="s">
        <v>98</v>
      </c>
      <c r="I135" s="179">
        <v>43.8</v>
      </c>
      <c r="J135" s="180">
        <v>67416</v>
      </c>
      <c r="K135" s="188">
        <f t="shared" si="17"/>
        <v>2952821</v>
      </c>
      <c r="L135" s="10"/>
      <c r="M135" s="5"/>
    </row>
    <row r="136" spans="1:13" ht="30" customHeight="1">
      <c r="A136" s="5"/>
      <c r="B136" s="9"/>
      <c r="C136" s="176"/>
      <c r="D136" s="177" t="s">
        <v>291</v>
      </c>
      <c r="E136" s="177"/>
      <c r="F136" s="177"/>
      <c r="G136" s="178" t="s">
        <v>292</v>
      </c>
      <c r="H136" s="177" t="s">
        <v>98</v>
      </c>
      <c r="I136" s="179">
        <v>16</v>
      </c>
      <c r="J136" s="180">
        <v>115212</v>
      </c>
      <c r="K136" s="188">
        <f t="shared" si="17"/>
        <v>1843392</v>
      </c>
      <c r="L136" s="10"/>
      <c r="M136" s="5"/>
    </row>
    <row r="137" spans="1:13" ht="30" customHeight="1">
      <c r="A137" s="5"/>
      <c r="B137" s="9"/>
      <c r="C137" s="176"/>
      <c r="D137" s="177" t="s">
        <v>293</v>
      </c>
      <c r="E137" s="177"/>
      <c r="F137" s="177"/>
      <c r="G137" s="178" t="s">
        <v>294</v>
      </c>
      <c r="H137" s="177" t="s">
        <v>98</v>
      </c>
      <c r="I137" s="179">
        <v>49</v>
      </c>
      <c r="J137" s="180">
        <v>131139</v>
      </c>
      <c r="K137" s="188">
        <f t="shared" si="17"/>
        <v>6425811</v>
      </c>
      <c r="L137" s="10"/>
      <c r="M137" s="5"/>
    </row>
    <row r="138" spans="1:13" ht="57">
      <c r="A138" s="5"/>
      <c r="B138" s="9"/>
      <c r="C138" s="176"/>
      <c r="D138" s="177" t="s">
        <v>295</v>
      </c>
      <c r="E138" s="177"/>
      <c r="F138" s="177"/>
      <c r="G138" s="178" t="s">
        <v>296</v>
      </c>
      <c r="H138" s="177" t="s">
        <v>101</v>
      </c>
      <c r="I138" s="179">
        <v>1</v>
      </c>
      <c r="J138" s="180">
        <v>922407</v>
      </c>
      <c r="K138" s="188">
        <f t="shared" si="17"/>
        <v>922407</v>
      </c>
      <c r="L138" s="10"/>
      <c r="M138" s="5"/>
    </row>
    <row r="139" spans="1:13" ht="57">
      <c r="A139" s="5"/>
      <c r="B139" s="9"/>
      <c r="C139" s="176"/>
      <c r="D139" s="177" t="s">
        <v>297</v>
      </c>
      <c r="E139" s="177"/>
      <c r="F139" s="177"/>
      <c r="G139" s="178" t="s">
        <v>298</v>
      </c>
      <c r="H139" s="177" t="s">
        <v>101</v>
      </c>
      <c r="I139" s="179">
        <v>2</v>
      </c>
      <c r="J139" s="180">
        <v>1908192</v>
      </c>
      <c r="K139" s="188">
        <f t="shared" si="17"/>
        <v>3816384</v>
      </c>
      <c r="L139" s="10"/>
      <c r="M139" s="5"/>
    </row>
    <row r="140" spans="1:13" ht="30" customHeight="1" thickBot="1">
      <c r="A140" s="5"/>
      <c r="B140" s="9"/>
      <c r="C140" s="189" t="s">
        <v>13</v>
      </c>
      <c r="D140" s="200"/>
      <c r="E140" s="200"/>
      <c r="F140" s="200"/>
      <c r="G140" s="201"/>
      <c r="H140" s="202"/>
      <c r="I140" s="179"/>
      <c r="J140" s="203"/>
      <c r="K140" s="187">
        <f>SUM(K133:K139)</f>
        <v>18906805</v>
      </c>
      <c r="L140" s="10"/>
      <c r="M140" s="5"/>
    </row>
    <row r="141" spans="1:13" ht="30" customHeight="1" thickBot="1">
      <c r="A141" s="5"/>
      <c r="B141" s="9"/>
      <c r="C141" s="170"/>
      <c r="D141" s="171" t="s">
        <v>299</v>
      </c>
      <c r="E141" s="172"/>
      <c r="F141" s="172"/>
      <c r="G141" s="173" t="s">
        <v>300</v>
      </c>
      <c r="H141" s="172"/>
      <c r="I141" s="172"/>
      <c r="J141" s="174"/>
      <c r="K141" s="175"/>
      <c r="L141" s="10"/>
      <c r="M141" s="5"/>
    </row>
    <row r="142" spans="1:13" ht="30" customHeight="1">
      <c r="A142" s="5"/>
      <c r="B142" s="9"/>
      <c r="C142" s="176"/>
      <c r="D142" s="177" t="s">
        <v>301</v>
      </c>
      <c r="E142" s="177"/>
      <c r="F142" s="177"/>
      <c r="G142" s="178" t="s">
        <v>302</v>
      </c>
      <c r="H142" s="177" t="s">
        <v>101</v>
      </c>
      <c r="I142" s="179">
        <v>18</v>
      </c>
      <c r="J142" s="180">
        <v>80498</v>
      </c>
      <c r="K142" s="181">
        <f t="shared" ref="K142:K144" si="18">ROUND(I142*J142,0)</f>
        <v>1448964</v>
      </c>
      <c r="L142" s="10"/>
      <c r="M142" s="5"/>
    </row>
    <row r="143" spans="1:13" ht="30" customHeight="1">
      <c r="A143" s="5"/>
      <c r="B143" s="9"/>
      <c r="C143" s="176"/>
      <c r="D143" s="177" t="s">
        <v>303</v>
      </c>
      <c r="E143" s="177"/>
      <c r="F143" s="177"/>
      <c r="G143" s="178" t="s">
        <v>304</v>
      </c>
      <c r="H143" s="177" t="s">
        <v>101</v>
      </c>
      <c r="I143" s="179">
        <v>3</v>
      </c>
      <c r="J143" s="180">
        <v>80498</v>
      </c>
      <c r="K143" s="181">
        <f t="shared" si="18"/>
        <v>241494</v>
      </c>
      <c r="L143" s="10"/>
      <c r="M143" s="5"/>
    </row>
    <row r="144" spans="1:13" ht="30" customHeight="1">
      <c r="A144" s="5"/>
      <c r="B144" s="9"/>
      <c r="C144" s="176"/>
      <c r="D144" s="177" t="s">
        <v>305</v>
      </c>
      <c r="E144" s="177"/>
      <c r="F144" s="177"/>
      <c r="G144" s="178" t="s">
        <v>306</v>
      </c>
      <c r="H144" s="177" t="s">
        <v>101</v>
      </c>
      <c r="I144" s="179">
        <v>9</v>
      </c>
      <c r="J144" s="180">
        <v>136043</v>
      </c>
      <c r="K144" s="181">
        <f t="shared" si="18"/>
        <v>1224387</v>
      </c>
      <c r="L144" s="10"/>
      <c r="M144" s="5"/>
    </row>
    <row r="145" spans="1:13" ht="30" customHeight="1" thickBot="1">
      <c r="A145" s="5"/>
      <c r="B145" s="9"/>
      <c r="C145" s="189" t="s">
        <v>13</v>
      </c>
      <c r="D145" s="202"/>
      <c r="E145" s="202"/>
      <c r="F145" s="202"/>
      <c r="G145" s="201"/>
      <c r="H145" s="202"/>
      <c r="I145" s="179"/>
      <c r="J145" s="203"/>
      <c r="K145" s="187">
        <f>SUM(K142:K144)</f>
        <v>2914845</v>
      </c>
      <c r="L145" s="10"/>
      <c r="M145" s="5"/>
    </row>
    <row r="146" spans="1:13" ht="30" customHeight="1" thickBot="1">
      <c r="A146" s="5"/>
      <c r="B146" s="9"/>
      <c r="C146" s="170"/>
      <c r="D146" s="171" t="s">
        <v>307</v>
      </c>
      <c r="E146" s="172"/>
      <c r="F146" s="172"/>
      <c r="G146" s="173" t="s">
        <v>308</v>
      </c>
      <c r="H146" s="172"/>
      <c r="I146" s="172"/>
      <c r="J146" s="174"/>
      <c r="K146" s="175"/>
      <c r="L146" s="10"/>
      <c r="M146" s="5"/>
    </row>
    <row r="147" spans="1:13" ht="30" customHeight="1">
      <c r="A147" s="5"/>
      <c r="B147" s="9"/>
      <c r="C147" s="176"/>
      <c r="D147" s="177" t="s">
        <v>309</v>
      </c>
      <c r="E147" s="177"/>
      <c r="F147" s="177"/>
      <c r="G147" s="178" t="s">
        <v>310</v>
      </c>
      <c r="H147" s="177" t="s">
        <v>101</v>
      </c>
      <c r="I147" s="179">
        <v>2</v>
      </c>
      <c r="J147" s="180">
        <v>217853</v>
      </c>
      <c r="K147" s="188">
        <f t="shared" ref="K147:K149" si="19">ROUND(I147*J147,0)</f>
        <v>435706</v>
      </c>
      <c r="L147" s="10"/>
      <c r="M147" s="5"/>
    </row>
    <row r="148" spans="1:13" ht="30" customHeight="1">
      <c r="A148" s="5"/>
      <c r="B148" s="9"/>
      <c r="C148" s="176"/>
      <c r="D148" s="177" t="s">
        <v>311</v>
      </c>
      <c r="E148" s="177"/>
      <c r="F148" s="177"/>
      <c r="G148" s="178" t="s">
        <v>312</v>
      </c>
      <c r="H148" s="177" t="s">
        <v>98</v>
      </c>
      <c r="I148" s="179">
        <v>48</v>
      </c>
      <c r="J148" s="180">
        <v>67416</v>
      </c>
      <c r="K148" s="188">
        <f t="shared" si="19"/>
        <v>3235968</v>
      </c>
      <c r="L148" s="10"/>
      <c r="M148" s="5"/>
    </row>
    <row r="149" spans="1:13" ht="30" customHeight="1">
      <c r="A149" s="5"/>
      <c r="B149" s="9"/>
      <c r="C149" s="176"/>
      <c r="D149" s="177" t="s">
        <v>313</v>
      </c>
      <c r="E149" s="177"/>
      <c r="F149" s="177"/>
      <c r="G149" s="178" t="s">
        <v>314</v>
      </c>
      <c r="H149" s="177" t="s">
        <v>98</v>
      </c>
      <c r="I149" s="179">
        <v>33.01</v>
      </c>
      <c r="J149" s="180">
        <v>67416</v>
      </c>
      <c r="K149" s="188">
        <f t="shared" si="19"/>
        <v>2225402</v>
      </c>
      <c r="L149" s="10"/>
      <c r="M149" s="5"/>
    </row>
    <row r="150" spans="1:13" ht="30" customHeight="1" thickBot="1">
      <c r="A150" s="5"/>
      <c r="B150" s="9"/>
      <c r="C150" s="189" t="s">
        <v>13</v>
      </c>
      <c r="D150" s="190"/>
      <c r="E150" s="190"/>
      <c r="F150" s="191"/>
      <c r="G150" s="192"/>
      <c r="H150" s="191"/>
      <c r="I150" s="179"/>
      <c r="J150" s="193"/>
      <c r="K150" s="187">
        <f>SUM(K147:K149)</f>
        <v>5897076</v>
      </c>
      <c r="L150" s="10"/>
      <c r="M150" s="5"/>
    </row>
    <row r="151" spans="1:13" ht="30" customHeight="1" thickBot="1">
      <c r="A151" s="5"/>
      <c r="B151" s="9"/>
      <c r="C151" s="170"/>
      <c r="D151" s="171" t="s">
        <v>315</v>
      </c>
      <c r="E151" s="172"/>
      <c r="F151" s="172"/>
      <c r="G151" s="173" t="s">
        <v>316</v>
      </c>
      <c r="H151" s="172"/>
      <c r="I151" s="172"/>
      <c r="J151" s="174"/>
      <c r="K151" s="175"/>
      <c r="L151" s="10"/>
      <c r="M151" s="5"/>
    </row>
    <row r="152" spans="1:13" ht="30" customHeight="1">
      <c r="A152" s="5"/>
      <c r="B152" s="9"/>
      <c r="C152" s="176"/>
      <c r="D152" s="177" t="s">
        <v>317</v>
      </c>
      <c r="E152" s="177"/>
      <c r="F152" s="177"/>
      <c r="G152" s="178" t="s">
        <v>318</v>
      </c>
      <c r="H152" s="177" t="s">
        <v>101</v>
      </c>
      <c r="I152" s="179">
        <v>9</v>
      </c>
      <c r="J152" s="204">
        <v>871635</v>
      </c>
      <c r="K152" s="194">
        <f t="shared" ref="K152:K155" si="20">ROUND(I152*J152,0)</f>
        <v>7844715</v>
      </c>
      <c r="L152" s="10"/>
      <c r="M152" s="5"/>
    </row>
    <row r="153" spans="1:13" ht="30" customHeight="1">
      <c r="A153" s="5"/>
      <c r="B153" s="9"/>
      <c r="C153" s="176"/>
      <c r="D153" s="195" t="s">
        <v>319</v>
      </c>
      <c r="E153" s="195"/>
      <c r="F153" s="195"/>
      <c r="G153" s="178" t="s">
        <v>320</v>
      </c>
      <c r="H153" s="177" t="s">
        <v>101</v>
      </c>
      <c r="I153" s="179">
        <v>8</v>
      </c>
      <c r="J153" s="180">
        <v>540762</v>
      </c>
      <c r="K153" s="188">
        <f t="shared" si="20"/>
        <v>4326096</v>
      </c>
      <c r="L153" s="10"/>
      <c r="M153" s="5"/>
    </row>
    <row r="154" spans="1:13" ht="30" customHeight="1">
      <c r="A154" s="5"/>
      <c r="B154" s="9"/>
      <c r="C154" s="176"/>
      <c r="D154" s="177" t="s">
        <v>321</v>
      </c>
      <c r="E154" s="177"/>
      <c r="F154" s="177"/>
      <c r="G154" s="178" t="s">
        <v>322</v>
      </c>
      <c r="H154" s="177" t="s">
        <v>101</v>
      </c>
      <c r="I154" s="179">
        <v>6</v>
      </c>
      <c r="J154" s="180">
        <v>651224</v>
      </c>
      <c r="K154" s="188">
        <f t="shared" si="20"/>
        <v>3907344</v>
      </c>
      <c r="L154" s="10"/>
      <c r="M154" s="5"/>
    </row>
    <row r="155" spans="1:13" ht="30" customHeight="1">
      <c r="A155" s="5"/>
      <c r="B155" s="9"/>
      <c r="C155" s="176"/>
      <c r="D155" s="177" t="s">
        <v>323</v>
      </c>
      <c r="E155" s="177"/>
      <c r="F155" s="177"/>
      <c r="G155" s="178" t="s">
        <v>324</v>
      </c>
      <c r="H155" s="177" t="s">
        <v>101</v>
      </c>
      <c r="I155" s="179">
        <v>1</v>
      </c>
      <c r="J155" s="180">
        <v>1978284</v>
      </c>
      <c r="K155" s="188">
        <f t="shared" si="20"/>
        <v>1978284</v>
      </c>
      <c r="L155" s="10"/>
      <c r="M155" s="5"/>
    </row>
    <row r="156" spans="1:13" ht="30" customHeight="1" thickBot="1">
      <c r="A156" s="5"/>
      <c r="B156" s="9"/>
      <c r="C156" s="198" t="s">
        <v>13</v>
      </c>
      <c r="D156" s="183"/>
      <c r="E156" s="183"/>
      <c r="F156" s="183"/>
      <c r="G156" s="184"/>
      <c r="H156" s="183"/>
      <c r="I156" s="179"/>
      <c r="J156" s="186"/>
      <c r="K156" s="199">
        <f>SUM(K152:K155)</f>
        <v>18056439</v>
      </c>
      <c r="L156" s="10"/>
      <c r="M156" s="5"/>
    </row>
    <row r="157" spans="1:13" ht="30" customHeight="1" thickBot="1">
      <c r="A157" s="5"/>
      <c r="B157" s="9"/>
      <c r="C157" s="170"/>
      <c r="D157" s="171" t="s">
        <v>325</v>
      </c>
      <c r="E157" s="172"/>
      <c r="F157" s="172"/>
      <c r="G157" s="173" t="s">
        <v>326</v>
      </c>
      <c r="H157" s="172"/>
      <c r="I157" s="172"/>
      <c r="J157" s="174"/>
      <c r="K157" s="175"/>
      <c r="L157" s="10"/>
      <c r="M157" s="5"/>
    </row>
    <row r="158" spans="1:13" ht="28.5">
      <c r="A158" s="5"/>
      <c r="B158" s="9"/>
      <c r="C158" s="176"/>
      <c r="D158" s="177" t="s">
        <v>327</v>
      </c>
      <c r="E158" s="177"/>
      <c r="F158" s="177"/>
      <c r="G158" s="178" t="s">
        <v>328</v>
      </c>
      <c r="H158" s="177" t="s">
        <v>101</v>
      </c>
      <c r="I158" s="179">
        <v>2</v>
      </c>
      <c r="J158" s="180">
        <v>6455592</v>
      </c>
      <c r="K158" s="188">
        <f t="shared" ref="K158:K159" si="21">ROUND(I158*J158,0)</f>
        <v>12911184</v>
      </c>
      <c r="L158" s="10"/>
      <c r="M158" s="5"/>
    </row>
    <row r="159" spans="1:13" ht="42.75">
      <c r="A159" s="5"/>
      <c r="B159" s="9"/>
      <c r="C159" s="176"/>
      <c r="D159" s="177" t="s">
        <v>329</v>
      </c>
      <c r="E159" s="177"/>
      <c r="F159" s="177"/>
      <c r="G159" s="178" t="s">
        <v>330</v>
      </c>
      <c r="H159" s="177" t="s">
        <v>101</v>
      </c>
      <c r="I159" s="179">
        <v>1</v>
      </c>
      <c r="J159" s="180">
        <v>1181981</v>
      </c>
      <c r="K159" s="188">
        <f t="shared" si="21"/>
        <v>1181981</v>
      </c>
      <c r="L159" s="10"/>
      <c r="M159" s="5"/>
    </row>
    <row r="160" spans="1:13" ht="30" customHeight="1" thickBot="1">
      <c r="A160" s="5"/>
      <c r="B160" s="9"/>
      <c r="C160" s="189" t="s">
        <v>13</v>
      </c>
      <c r="D160" s="200"/>
      <c r="E160" s="200"/>
      <c r="F160" s="200"/>
      <c r="G160" s="201"/>
      <c r="H160" s="202"/>
      <c r="I160" s="179"/>
      <c r="J160" s="203"/>
      <c r="K160" s="187">
        <f>SUM(K158:K159)</f>
        <v>14093165</v>
      </c>
      <c r="L160" s="10"/>
      <c r="M160" s="5"/>
    </row>
    <row r="161" spans="1:13" ht="30" customHeight="1" thickBot="1">
      <c r="A161" s="5"/>
      <c r="B161" s="9"/>
      <c r="C161" s="163"/>
      <c r="D161" s="164" t="s">
        <v>331</v>
      </c>
      <c r="E161" s="164"/>
      <c r="F161" s="164"/>
      <c r="G161" s="165" t="s">
        <v>332</v>
      </c>
      <c r="H161" s="166"/>
      <c r="I161" s="167"/>
      <c r="J161" s="168"/>
      <c r="K161" s="169">
        <f>K168+K186+K194+K209+K215</f>
        <v>2030255828</v>
      </c>
      <c r="L161" s="10"/>
      <c r="M161" s="5"/>
    </row>
    <row r="162" spans="1:13" ht="30" customHeight="1" thickBot="1">
      <c r="A162" s="5"/>
      <c r="B162" s="9"/>
      <c r="C162" s="170"/>
      <c r="D162" s="171" t="s">
        <v>333</v>
      </c>
      <c r="E162" s="172"/>
      <c r="F162" s="172"/>
      <c r="G162" s="173" t="s">
        <v>334</v>
      </c>
      <c r="H162" s="172"/>
      <c r="I162" s="172"/>
      <c r="J162" s="174"/>
      <c r="K162" s="175"/>
      <c r="L162" s="10"/>
      <c r="M162" s="5"/>
    </row>
    <row r="163" spans="1:13" ht="30" customHeight="1">
      <c r="A163" s="5"/>
      <c r="B163" s="9"/>
      <c r="C163" s="176"/>
      <c r="D163" s="177" t="s">
        <v>335</v>
      </c>
      <c r="E163" s="177"/>
      <c r="F163" s="177"/>
      <c r="G163" s="178" t="s">
        <v>336</v>
      </c>
      <c r="H163" s="177" t="s">
        <v>101</v>
      </c>
      <c r="I163" s="179">
        <v>3</v>
      </c>
      <c r="J163" s="180">
        <v>1148400</v>
      </c>
      <c r="K163" s="188">
        <f t="shared" ref="K163:K167" si="22">ROUND(I163*J163,0)</f>
        <v>3445200</v>
      </c>
      <c r="L163" s="10"/>
      <c r="M163" s="5"/>
    </row>
    <row r="164" spans="1:13" ht="30" customHeight="1">
      <c r="A164" s="5"/>
      <c r="B164" s="9"/>
      <c r="C164" s="176"/>
      <c r="D164" s="177" t="s">
        <v>337</v>
      </c>
      <c r="E164" s="177"/>
      <c r="F164" s="177"/>
      <c r="G164" s="178" t="s">
        <v>338</v>
      </c>
      <c r="H164" s="177" t="s">
        <v>101</v>
      </c>
      <c r="I164" s="179">
        <v>3</v>
      </c>
      <c r="J164" s="180">
        <v>5913600</v>
      </c>
      <c r="K164" s="188">
        <f t="shared" si="22"/>
        <v>17740800</v>
      </c>
      <c r="L164" s="10"/>
      <c r="M164" s="5"/>
    </row>
    <row r="165" spans="1:13" ht="30" customHeight="1">
      <c r="A165" s="5"/>
      <c r="B165" s="9"/>
      <c r="C165" s="176"/>
      <c r="D165" s="177" t="s">
        <v>339</v>
      </c>
      <c r="E165" s="177"/>
      <c r="F165" s="177"/>
      <c r="G165" s="178" t="s">
        <v>340</v>
      </c>
      <c r="H165" s="177" t="s">
        <v>101</v>
      </c>
      <c r="I165" s="179">
        <v>1</v>
      </c>
      <c r="J165" s="180">
        <v>3478992</v>
      </c>
      <c r="K165" s="188">
        <f t="shared" si="22"/>
        <v>3478992</v>
      </c>
      <c r="L165" s="10"/>
      <c r="M165" s="5"/>
    </row>
    <row r="166" spans="1:13" ht="30" customHeight="1">
      <c r="A166" s="5"/>
      <c r="B166" s="9"/>
      <c r="C166" s="176"/>
      <c r="D166" s="177" t="s">
        <v>341</v>
      </c>
      <c r="E166" s="177"/>
      <c r="F166" s="177"/>
      <c r="G166" s="178" t="s">
        <v>342</v>
      </c>
      <c r="H166" s="177" t="s">
        <v>101</v>
      </c>
      <c r="I166" s="179">
        <v>2</v>
      </c>
      <c r="J166" s="180">
        <v>2823348</v>
      </c>
      <c r="K166" s="188">
        <f t="shared" si="22"/>
        <v>5646696</v>
      </c>
      <c r="L166" s="10"/>
      <c r="M166" s="5"/>
    </row>
    <row r="167" spans="1:13" ht="30" customHeight="1">
      <c r="A167" s="5"/>
      <c r="B167" s="9"/>
      <c r="C167" s="176"/>
      <c r="D167" s="177" t="s">
        <v>343</v>
      </c>
      <c r="E167" s="177"/>
      <c r="F167" s="177"/>
      <c r="G167" s="178" t="s">
        <v>344</v>
      </c>
      <c r="H167" s="177" t="s">
        <v>101</v>
      </c>
      <c r="I167" s="179">
        <v>100</v>
      </c>
      <c r="J167" s="180">
        <v>98340</v>
      </c>
      <c r="K167" s="188">
        <f t="shared" si="22"/>
        <v>9834000</v>
      </c>
      <c r="L167" s="10"/>
      <c r="M167" s="5"/>
    </row>
    <row r="168" spans="1:13" ht="30" customHeight="1" thickBot="1">
      <c r="A168" s="5"/>
      <c r="B168" s="9"/>
      <c r="C168" s="189" t="s">
        <v>13</v>
      </c>
      <c r="D168" s="200"/>
      <c r="E168" s="200"/>
      <c r="F168" s="200"/>
      <c r="G168" s="201"/>
      <c r="H168" s="202"/>
      <c r="I168" s="179"/>
      <c r="J168" s="203"/>
      <c r="K168" s="187">
        <f>SUM(K163:K167)</f>
        <v>40145688</v>
      </c>
      <c r="L168" s="10"/>
      <c r="M168" s="5"/>
    </row>
    <row r="169" spans="1:13" ht="30" customHeight="1" thickBot="1">
      <c r="A169" s="5"/>
      <c r="B169" s="9"/>
      <c r="C169" s="170"/>
      <c r="D169" s="171" t="s">
        <v>345</v>
      </c>
      <c r="E169" s="172"/>
      <c r="F169" s="172"/>
      <c r="G169" s="173" t="s">
        <v>346</v>
      </c>
      <c r="H169" s="172"/>
      <c r="I169" s="172"/>
      <c r="J169" s="174"/>
      <c r="K169" s="175"/>
      <c r="L169" s="10"/>
      <c r="M169" s="5"/>
    </row>
    <row r="170" spans="1:13" ht="42.75">
      <c r="A170" s="5"/>
      <c r="B170" s="9"/>
      <c r="C170" s="176"/>
      <c r="D170" s="177" t="s">
        <v>347</v>
      </c>
      <c r="E170" s="177"/>
      <c r="F170" s="177"/>
      <c r="G170" s="178" t="s">
        <v>348</v>
      </c>
      <c r="H170" s="177" t="s">
        <v>98</v>
      </c>
      <c r="I170" s="179">
        <v>390</v>
      </c>
      <c r="J170" s="180">
        <v>200376</v>
      </c>
      <c r="K170" s="181">
        <f t="shared" ref="K170:K185" si="23">ROUND(I170*J170,0)</f>
        <v>78146640</v>
      </c>
      <c r="L170" s="10"/>
      <c r="M170" s="5"/>
    </row>
    <row r="171" spans="1:13" ht="28.5">
      <c r="A171" s="5"/>
      <c r="B171" s="9"/>
      <c r="C171" s="176"/>
      <c r="D171" s="177" t="s">
        <v>349</v>
      </c>
      <c r="E171" s="177"/>
      <c r="F171" s="177"/>
      <c r="G171" s="178" t="s">
        <v>350</v>
      </c>
      <c r="H171" s="177" t="s">
        <v>98</v>
      </c>
      <c r="I171" s="179">
        <v>490</v>
      </c>
      <c r="J171" s="180">
        <v>156816</v>
      </c>
      <c r="K171" s="181">
        <f t="shared" si="23"/>
        <v>76839840</v>
      </c>
      <c r="L171" s="10"/>
      <c r="M171" s="5"/>
    </row>
    <row r="172" spans="1:13" ht="28.5">
      <c r="A172" s="5"/>
      <c r="B172" s="9"/>
      <c r="C172" s="176"/>
      <c r="D172" s="177" t="s">
        <v>351</v>
      </c>
      <c r="E172" s="177"/>
      <c r="F172" s="177"/>
      <c r="G172" s="178" t="s">
        <v>352</v>
      </c>
      <c r="H172" s="177" t="s">
        <v>98</v>
      </c>
      <c r="I172" s="179">
        <v>100</v>
      </c>
      <c r="J172" s="180">
        <v>54886</v>
      </c>
      <c r="K172" s="181">
        <f t="shared" si="23"/>
        <v>5488600</v>
      </c>
      <c r="L172" s="10"/>
      <c r="M172" s="5"/>
    </row>
    <row r="173" spans="1:13" ht="28.5">
      <c r="A173" s="5"/>
      <c r="B173" s="9"/>
      <c r="C173" s="176"/>
      <c r="D173" s="177" t="s">
        <v>353</v>
      </c>
      <c r="E173" s="177"/>
      <c r="F173" s="177"/>
      <c r="G173" s="178" t="s">
        <v>354</v>
      </c>
      <c r="H173" s="177" t="s">
        <v>98</v>
      </c>
      <c r="I173" s="179">
        <v>270</v>
      </c>
      <c r="J173" s="180">
        <v>77695</v>
      </c>
      <c r="K173" s="181">
        <f t="shared" si="23"/>
        <v>20977650</v>
      </c>
      <c r="L173" s="10"/>
      <c r="M173" s="5"/>
    </row>
    <row r="174" spans="1:13" ht="28.5">
      <c r="A174" s="5"/>
      <c r="B174" s="9"/>
      <c r="C174" s="176"/>
      <c r="D174" s="177" t="s">
        <v>355</v>
      </c>
      <c r="E174" s="177"/>
      <c r="F174" s="177"/>
      <c r="G174" s="178" t="s">
        <v>356</v>
      </c>
      <c r="H174" s="177" t="s">
        <v>98</v>
      </c>
      <c r="I174" s="179">
        <v>150</v>
      </c>
      <c r="J174" s="180">
        <v>74369</v>
      </c>
      <c r="K174" s="181">
        <f t="shared" si="23"/>
        <v>11155350</v>
      </c>
      <c r="L174" s="10"/>
      <c r="M174" s="5"/>
    </row>
    <row r="175" spans="1:13" ht="28.5">
      <c r="A175" s="5"/>
      <c r="B175" s="9"/>
      <c r="C175" s="176"/>
      <c r="D175" s="177" t="s">
        <v>357</v>
      </c>
      <c r="E175" s="177"/>
      <c r="F175" s="177"/>
      <c r="G175" s="178" t="s">
        <v>358</v>
      </c>
      <c r="H175" s="177" t="s">
        <v>98</v>
      </c>
      <c r="I175" s="179">
        <v>160</v>
      </c>
      <c r="J175" s="180">
        <v>56311</v>
      </c>
      <c r="K175" s="181">
        <f t="shared" si="23"/>
        <v>9009760</v>
      </c>
      <c r="L175" s="10"/>
      <c r="M175" s="5"/>
    </row>
    <row r="176" spans="1:13" ht="28.5">
      <c r="A176" s="5"/>
      <c r="B176" s="9"/>
      <c r="C176" s="176"/>
      <c r="D176" s="177" t="s">
        <v>359</v>
      </c>
      <c r="E176" s="177"/>
      <c r="F176" s="177"/>
      <c r="G176" s="178" t="s">
        <v>360</v>
      </c>
      <c r="H176" s="177" t="s">
        <v>98</v>
      </c>
      <c r="I176" s="179">
        <v>100</v>
      </c>
      <c r="J176" s="180">
        <v>68904</v>
      </c>
      <c r="K176" s="181">
        <f t="shared" si="23"/>
        <v>6890400</v>
      </c>
      <c r="L176" s="10"/>
      <c r="M176" s="5"/>
    </row>
    <row r="177" spans="1:13" ht="28.5">
      <c r="A177" s="5"/>
      <c r="B177" s="9"/>
      <c r="C177" s="176"/>
      <c r="D177" s="177" t="s">
        <v>361</v>
      </c>
      <c r="E177" s="177"/>
      <c r="F177" s="177"/>
      <c r="G177" s="178" t="s">
        <v>362</v>
      </c>
      <c r="H177" s="177" t="s">
        <v>98</v>
      </c>
      <c r="I177" s="179">
        <v>270</v>
      </c>
      <c r="J177" s="180">
        <v>73181</v>
      </c>
      <c r="K177" s="181">
        <f t="shared" si="23"/>
        <v>19758870</v>
      </c>
      <c r="L177" s="10"/>
      <c r="M177" s="5"/>
    </row>
    <row r="178" spans="1:13" ht="28.5">
      <c r="A178" s="5"/>
      <c r="B178" s="9"/>
      <c r="C178" s="176"/>
      <c r="D178" s="177" t="s">
        <v>363</v>
      </c>
      <c r="E178" s="177"/>
      <c r="F178" s="177"/>
      <c r="G178" s="178" t="s">
        <v>364</v>
      </c>
      <c r="H178" s="177" t="s">
        <v>98</v>
      </c>
      <c r="I178" s="179">
        <v>12</v>
      </c>
      <c r="J178" s="180">
        <v>466963</v>
      </c>
      <c r="K178" s="181">
        <f t="shared" si="23"/>
        <v>5603556</v>
      </c>
      <c r="L178" s="10"/>
      <c r="M178" s="5"/>
    </row>
    <row r="179" spans="1:13" ht="42.75">
      <c r="A179" s="5"/>
      <c r="B179" s="9"/>
      <c r="C179" s="176"/>
      <c r="D179" s="177" t="s">
        <v>365</v>
      </c>
      <c r="E179" s="177"/>
      <c r="F179" s="177"/>
      <c r="G179" s="178" t="s">
        <v>366</v>
      </c>
      <c r="H179" s="177" t="s">
        <v>101</v>
      </c>
      <c r="I179" s="179">
        <v>12</v>
      </c>
      <c r="J179" s="180">
        <v>820829</v>
      </c>
      <c r="K179" s="181">
        <f t="shared" si="23"/>
        <v>9849948</v>
      </c>
      <c r="L179" s="10"/>
      <c r="M179" s="5"/>
    </row>
    <row r="180" spans="1:13" ht="28.5">
      <c r="A180" s="5"/>
      <c r="B180" s="9"/>
      <c r="C180" s="176"/>
      <c r="D180" s="177" t="s">
        <v>367</v>
      </c>
      <c r="E180" s="177"/>
      <c r="F180" s="177"/>
      <c r="G180" s="178" t="s">
        <v>368</v>
      </c>
      <c r="H180" s="177" t="s">
        <v>101</v>
      </c>
      <c r="I180" s="179">
        <v>8</v>
      </c>
      <c r="J180" s="180">
        <v>437976</v>
      </c>
      <c r="K180" s="181">
        <f t="shared" si="23"/>
        <v>3503808</v>
      </c>
      <c r="L180" s="10"/>
      <c r="M180" s="5"/>
    </row>
    <row r="181" spans="1:13" ht="28.5">
      <c r="A181" s="5"/>
      <c r="B181" s="9"/>
      <c r="C181" s="176"/>
      <c r="D181" s="177" t="s">
        <v>369</v>
      </c>
      <c r="E181" s="177"/>
      <c r="F181" s="177"/>
      <c r="G181" s="178" t="s">
        <v>370</v>
      </c>
      <c r="H181" s="177" t="s">
        <v>101</v>
      </c>
      <c r="I181" s="179">
        <v>12</v>
      </c>
      <c r="J181" s="180">
        <v>671088</v>
      </c>
      <c r="K181" s="181">
        <f t="shared" si="23"/>
        <v>8053056</v>
      </c>
      <c r="L181" s="10"/>
      <c r="M181" s="5"/>
    </row>
    <row r="182" spans="1:13" ht="42.75">
      <c r="A182" s="5"/>
      <c r="B182" s="9"/>
      <c r="C182" s="176"/>
      <c r="D182" s="177" t="s">
        <v>371</v>
      </c>
      <c r="E182" s="177"/>
      <c r="F182" s="177"/>
      <c r="G182" s="178" t="s">
        <v>372</v>
      </c>
      <c r="H182" s="177" t="s">
        <v>101</v>
      </c>
      <c r="I182" s="179">
        <v>1</v>
      </c>
      <c r="J182" s="180">
        <v>738778</v>
      </c>
      <c r="K182" s="181">
        <f t="shared" si="23"/>
        <v>738778</v>
      </c>
      <c r="L182" s="10"/>
      <c r="M182" s="5"/>
    </row>
    <row r="183" spans="1:13" ht="42.75">
      <c r="A183" s="5"/>
      <c r="B183" s="9"/>
      <c r="C183" s="176"/>
      <c r="D183" s="177" t="s">
        <v>373</v>
      </c>
      <c r="E183" s="177"/>
      <c r="F183" s="177"/>
      <c r="G183" s="178" t="s">
        <v>374</v>
      </c>
      <c r="H183" s="177" t="s">
        <v>101</v>
      </c>
      <c r="I183" s="179">
        <v>2</v>
      </c>
      <c r="J183" s="180">
        <v>1240272</v>
      </c>
      <c r="K183" s="181">
        <f t="shared" si="23"/>
        <v>2480544</v>
      </c>
      <c r="L183" s="10"/>
      <c r="M183" s="5"/>
    </row>
    <row r="184" spans="1:13" ht="28.5">
      <c r="A184" s="5"/>
      <c r="B184" s="9"/>
      <c r="C184" s="176"/>
      <c r="D184" s="177" t="s">
        <v>375</v>
      </c>
      <c r="E184" s="177"/>
      <c r="F184" s="177"/>
      <c r="G184" s="178" t="s">
        <v>376</v>
      </c>
      <c r="H184" s="177" t="s">
        <v>98</v>
      </c>
      <c r="I184" s="179">
        <v>22</v>
      </c>
      <c r="J184" s="180">
        <v>136224</v>
      </c>
      <c r="K184" s="181">
        <f t="shared" si="23"/>
        <v>2996928</v>
      </c>
      <c r="L184" s="10"/>
      <c r="M184" s="5"/>
    </row>
    <row r="185" spans="1:13" ht="28.5">
      <c r="A185" s="5"/>
      <c r="B185" s="9"/>
      <c r="C185" s="176"/>
      <c r="D185" s="177" t="s">
        <v>377</v>
      </c>
      <c r="E185" s="177"/>
      <c r="F185" s="177"/>
      <c r="G185" s="178" t="s">
        <v>378</v>
      </c>
      <c r="H185" s="177" t="s">
        <v>98</v>
      </c>
      <c r="I185" s="179">
        <v>350</v>
      </c>
      <c r="J185" s="180">
        <v>365244</v>
      </c>
      <c r="K185" s="181">
        <f t="shared" si="23"/>
        <v>127835400</v>
      </c>
      <c r="L185" s="10"/>
      <c r="M185" s="5"/>
    </row>
    <row r="186" spans="1:13" ht="30" customHeight="1" thickBot="1">
      <c r="A186" s="5"/>
      <c r="B186" s="9"/>
      <c r="C186" s="189" t="s">
        <v>13</v>
      </c>
      <c r="D186" s="202"/>
      <c r="E186" s="202"/>
      <c r="F186" s="202"/>
      <c r="G186" s="201"/>
      <c r="H186" s="202"/>
      <c r="I186" s="179"/>
      <c r="J186" s="203"/>
      <c r="K186" s="187">
        <f>SUM(K170:K185)</f>
        <v>389329128</v>
      </c>
      <c r="L186" s="10"/>
      <c r="M186" s="5"/>
    </row>
    <row r="187" spans="1:13" ht="30" customHeight="1" thickBot="1">
      <c r="A187" s="5"/>
      <c r="B187" s="9"/>
      <c r="C187" s="170"/>
      <c r="D187" s="171" t="s">
        <v>379</v>
      </c>
      <c r="E187" s="172"/>
      <c r="F187" s="172"/>
      <c r="G187" s="173" t="s">
        <v>380</v>
      </c>
      <c r="H187" s="172"/>
      <c r="I187" s="172"/>
      <c r="J187" s="174"/>
      <c r="K187" s="175"/>
      <c r="L187" s="10"/>
      <c r="M187" s="5"/>
    </row>
    <row r="188" spans="1:13" ht="28.5">
      <c r="A188" s="5"/>
      <c r="B188" s="9"/>
      <c r="C188" s="176"/>
      <c r="D188" s="177" t="s">
        <v>381</v>
      </c>
      <c r="E188" s="177"/>
      <c r="F188" s="177"/>
      <c r="G188" s="178" t="s">
        <v>382</v>
      </c>
      <c r="H188" s="177" t="s">
        <v>101</v>
      </c>
      <c r="I188" s="179">
        <v>1</v>
      </c>
      <c r="J188" s="180">
        <v>15404400</v>
      </c>
      <c r="K188" s="188">
        <f t="shared" ref="K188:K193" si="24">ROUND(I188*J188,0)</f>
        <v>15404400</v>
      </c>
      <c r="L188" s="10"/>
      <c r="M188" s="5"/>
    </row>
    <row r="189" spans="1:13" ht="28.5">
      <c r="A189" s="5"/>
      <c r="B189" s="9"/>
      <c r="C189" s="176"/>
      <c r="D189" s="177" t="s">
        <v>383</v>
      </c>
      <c r="E189" s="177"/>
      <c r="F189" s="177"/>
      <c r="G189" s="178" t="s">
        <v>384</v>
      </c>
      <c r="H189" s="177" t="s">
        <v>101</v>
      </c>
      <c r="I189" s="179">
        <v>1</v>
      </c>
      <c r="J189" s="180">
        <v>37752000</v>
      </c>
      <c r="K189" s="188">
        <f t="shared" si="24"/>
        <v>37752000</v>
      </c>
      <c r="L189" s="10"/>
      <c r="M189" s="5"/>
    </row>
    <row r="190" spans="1:13" ht="85.5">
      <c r="A190" s="5"/>
      <c r="B190" s="9"/>
      <c r="C190" s="176"/>
      <c r="D190" s="177" t="s">
        <v>385</v>
      </c>
      <c r="E190" s="177"/>
      <c r="F190" s="177"/>
      <c r="G190" s="178" t="s">
        <v>386</v>
      </c>
      <c r="H190" s="177" t="s">
        <v>98</v>
      </c>
      <c r="I190" s="179">
        <v>10</v>
      </c>
      <c r="J190" s="180">
        <v>1021812</v>
      </c>
      <c r="K190" s="188">
        <f t="shared" si="24"/>
        <v>10218120</v>
      </c>
      <c r="L190" s="10"/>
      <c r="M190" s="5"/>
    </row>
    <row r="191" spans="1:13" ht="28.5">
      <c r="A191" s="5"/>
      <c r="B191" s="9"/>
      <c r="C191" s="176"/>
      <c r="D191" s="177" t="s">
        <v>387</v>
      </c>
      <c r="E191" s="177"/>
      <c r="F191" s="177"/>
      <c r="G191" s="178" t="s">
        <v>388</v>
      </c>
      <c r="H191" s="177" t="s">
        <v>98</v>
      </c>
      <c r="I191" s="179">
        <v>120</v>
      </c>
      <c r="J191" s="180">
        <v>1464705</v>
      </c>
      <c r="K191" s="188">
        <f t="shared" si="24"/>
        <v>175764600</v>
      </c>
      <c r="L191" s="10"/>
      <c r="M191" s="5"/>
    </row>
    <row r="192" spans="1:13" ht="42.75">
      <c r="A192" s="5"/>
      <c r="B192" s="9"/>
      <c r="C192" s="176"/>
      <c r="D192" s="177" t="s">
        <v>389</v>
      </c>
      <c r="E192" s="177"/>
      <c r="F192" s="177"/>
      <c r="G192" s="178" t="s">
        <v>390</v>
      </c>
      <c r="H192" s="177" t="s">
        <v>98</v>
      </c>
      <c r="I192" s="179">
        <v>1</v>
      </c>
      <c r="J192" s="180">
        <v>47946624</v>
      </c>
      <c r="K192" s="188">
        <f t="shared" si="24"/>
        <v>47946624</v>
      </c>
      <c r="L192" s="10"/>
      <c r="M192" s="5"/>
    </row>
    <row r="193" spans="1:13" ht="156.75">
      <c r="A193" s="5"/>
      <c r="B193" s="9"/>
      <c r="C193" s="176"/>
      <c r="D193" s="177" t="s">
        <v>391</v>
      </c>
      <c r="E193" s="177"/>
      <c r="F193" s="177"/>
      <c r="G193" s="178" t="s">
        <v>392</v>
      </c>
      <c r="H193" s="177" t="s">
        <v>101</v>
      </c>
      <c r="I193" s="179">
        <v>0</v>
      </c>
      <c r="J193" s="180">
        <v>195360000</v>
      </c>
      <c r="K193" s="188">
        <f t="shared" si="24"/>
        <v>0</v>
      </c>
      <c r="L193" s="10"/>
      <c r="M193" s="5"/>
    </row>
    <row r="194" spans="1:13" ht="30" customHeight="1" thickBot="1">
      <c r="A194" s="5"/>
      <c r="B194" s="9"/>
      <c r="C194" s="189" t="s">
        <v>13</v>
      </c>
      <c r="D194" s="190"/>
      <c r="E194" s="190"/>
      <c r="F194" s="191"/>
      <c r="G194" s="192"/>
      <c r="H194" s="191"/>
      <c r="I194" s="179"/>
      <c r="J194" s="193"/>
      <c r="K194" s="187">
        <f>SUM(K188:K193)</f>
        <v>287085744</v>
      </c>
      <c r="L194" s="10"/>
      <c r="M194" s="5"/>
    </row>
    <row r="195" spans="1:13" ht="30" customHeight="1" thickBot="1">
      <c r="A195" s="5"/>
      <c r="B195" s="9"/>
      <c r="C195" s="170"/>
      <c r="D195" s="171" t="s">
        <v>393</v>
      </c>
      <c r="E195" s="172"/>
      <c r="F195" s="172"/>
      <c r="G195" s="173" t="s">
        <v>394</v>
      </c>
      <c r="H195" s="172"/>
      <c r="I195" s="172"/>
      <c r="J195" s="174"/>
      <c r="K195" s="175"/>
      <c r="L195" s="10"/>
      <c r="M195" s="5"/>
    </row>
    <row r="196" spans="1:13" ht="85.5">
      <c r="A196" s="5"/>
      <c r="B196" s="9"/>
      <c r="C196" s="176"/>
      <c r="D196" s="177" t="s">
        <v>395</v>
      </c>
      <c r="E196" s="177"/>
      <c r="F196" s="177"/>
      <c r="G196" s="178" t="s">
        <v>497</v>
      </c>
      <c r="H196" s="177" t="s">
        <v>101</v>
      </c>
      <c r="I196" s="179">
        <v>4</v>
      </c>
      <c r="J196" s="180">
        <v>55680392</v>
      </c>
      <c r="K196" s="194">
        <f t="shared" ref="K196:K208" si="25">ROUND(I196*J196,0)</f>
        <v>222721568</v>
      </c>
      <c r="L196" s="10"/>
      <c r="M196" s="5"/>
    </row>
    <row r="197" spans="1:13" ht="57">
      <c r="A197" s="5"/>
      <c r="B197" s="9"/>
      <c r="C197" s="176"/>
      <c r="D197" s="195" t="s">
        <v>396</v>
      </c>
      <c r="E197" s="195"/>
      <c r="F197" s="195"/>
      <c r="G197" s="178" t="s">
        <v>498</v>
      </c>
      <c r="H197" s="177" t="s">
        <v>101</v>
      </c>
      <c r="I197" s="179">
        <v>48</v>
      </c>
      <c r="J197" s="180">
        <v>10335600</v>
      </c>
      <c r="K197" s="188">
        <f t="shared" si="25"/>
        <v>496108800</v>
      </c>
      <c r="L197" s="10"/>
      <c r="M197" s="5"/>
    </row>
    <row r="198" spans="1:13" ht="57">
      <c r="A198" s="5"/>
      <c r="B198" s="9"/>
      <c r="C198" s="176"/>
      <c r="D198" s="195" t="s">
        <v>397</v>
      </c>
      <c r="E198" s="195"/>
      <c r="F198" s="195"/>
      <c r="G198" s="178" t="s">
        <v>398</v>
      </c>
      <c r="H198" s="177" t="s">
        <v>101</v>
      </c>
      <c r="I198" s="179">
        <v>4</v>
      </c>
      <c r="J198" s="180">
        <v>46741464</v>
      </c>
      <c r="K198" s="188">
        <f t="shared" si="25"/>
        <v>186965856</v>
      </c>
      <c r="L198" s="10"/>
      <c r="M198" s="5"/>
    </row>
    <row r="199" spans="1:13" ht="42.75">
      <c r="A199" s="5"/>
      <c r="B199" s="9"/>
      <c r="C199" s="176"/>
      <c r="D199" s="195" t="s">
        <v>399</v>
      </c>
      <c r="E199" s="195"/>
      <c r="F199" s="195"/>
      <c r="G199" s="178" t="s">
        <v>499</v>
      </c>
      <c r="H199" s="177" t="s">
        <v>101</v>
      </c>
      <c r="I199" s="179">
        <v>33</v>
      </c>
      <c r="J199" s="180">
        <v>3643200</v>
      </c>
      <c r="K199" s="188">
        <f t="shared" si="25"/>
        <v>120225600</v>
      </c>
      <c r="L199" s="10"/>
      <c r="M199" s="5"/>
    </row>
    <row r="200" spans="1:13" ht="28.5">
      <c r="A200" s="5"/>
      <c r="B200" s="9"/>
      <c r="C200" s="176"/>
      <c r="D200" s="195" t="s">
        <v>400</v>
      </c>
      <c r="E200" s="195"/>
      <c r="F200" s="195"/>
      <c r="G200" s="178" t="s">
        <v>401</v>
      </c>
      <c r="H200" s="177" t="s">
        <v>101</v>
      </c>
      <c r="I200" s="179">
        <v>33</v>
      </c>
      <c r="J200" s="180">
        <v>3775200</v>
      </c>
      <c r="K200" s="188">
        <f t="shared" si="25"/>
        <v>124581600</v>
      </c>
      <c r="L200" s="10"/>
      <c r="M200" s="5"/>
    </row>
    <row r="201" spans="1:13" ht="28.5">
      <c r="A201" s="5"/>
      <c r="B201" s="9"/>
      <c r="C201" s="176"/>
      <c r="D201" s="195" t="s">
        <v>402</v>
      </c>
      <c r="E201" s="195"/>
      <c r="F201" s="195"/>
      <c r="G201" s="178" t="s">
        <v>403</v>
      </c>
      <c r="H201" s="177" t="s">
        <v>98</v>
      </c>
      <c r="I201" s="179">
        <v>6</v>
      </c>
      <c r="J201" s="180">
        <v>480920</v>
      </c>
      <c r="K201" s="188">
        <f t="shared" si="25"/>
        <v>2885520</v>
      </c>
      <c r="L201" s="10"/>
      <c r="M201" s="5"/>
    </row>
    <row r="202" spans="1:13" ht="28.5">
      <c r="A202" s="5"/>
      <c r="B202" s="9"/>
      <c r="C202" s="176"/>
      <c r="D202" s="177" t="s">
        <v>404</v>
      </c>
      <c r="E202" s="177"/>
      <c r="F202" s="177"/>
      <c r="G202" s="178" t="s">
        <v>405</v>
      </c>
      <c r="H202" s="177" t="s">
        <v>101</v>
      </c>
      <c r="I202" s="179">
        <v>48</v>
      </c>
      <c r="J202" s="180">
        <v>15180</v>
      </c>
      <c r="K202" s="188">
        <f t="shared" si="25"/>
        <v>728640</v>
      </c>
      <c r="L202" s="10"/>
      <c r="M202" s="5"/>
    </row>
    <row r="203" spans="1:13" ht="30" customHeight="1">
      <c r="A203" s="5"/>
      <c r="B203" s="9"/>
      <c r="C203" s="176"/>
      <c r="D203" s="177" t="s">
        <v>406</v>
      </c>
      <c r="E203" s="177"/>
      <c r="F203" s="177"/>
      <c r="G203" s="178" t="s">
        <v>407</v>
      </c>
      <c r="H203" s="177" t="s">
        <v>101</v>
      </c>
      <c r="I203" s="179">
        <v>4</v>
      </c>
      <c r="J203" s="180">
        <v>6072000</v>
      </c>
      <c r="K203" s="188">
        <f t="shared" si="25"/>
        <v>24288000</v>
      </c>
      <c r="L203" s="10"/>
      <c r="M203" s="5"/>
    </row>
    <row r="204" spans="1:13" ht="30" customHeight="1">
      <c r="A204" s="5"/>
      <c r="B204" s="9"/>
      <c r="C204" s="176"/>
      <c r="D204" s="177" t="s">
        <v>408</v>
      </c>
      <c r="E204" s="177"/>
      <c r="F204" s="177"/>
      <c r="G204" s="178" t="s">
        <v>409</v>
      </c>
      <c r="H204" s="177" t="s">
        <v>101</v>
      </c>
      <c r="I204" s="179">
        <v>1</v>
      </c>
      <c r="J204" s="180">
        <v>16632000</v>
      </c>
      <c r="K204" s="188">
        <f t="shared" si="25"/>
        <v>16632000</v>
      </c>
      <c r="L204" s="10"/>
      <c r="M204" s="5"/>
    </row>
    <row r="205" spans="1:13" ht="30" customHeight="1">
      <c r="A205" s="5"/>
      <c r="B205" s="9"/>
      <c r="C205" s="176"/>
      <c r="D205" s="177" t="s">
        <v>500</v>
      </c>
      <c r="E205" s="177"/>
      <c r="F205" s="177"/>
      <c r="G205" s="178" t="s">
        <v>501</v>
      </c>
      <c r="H205" s="177" t="s">
        <v>101</v>
      </c>
      <c r="I205" s="179">
        <v>4</v>
      </c>
      <c r="J205" s="180">
        <v>6072000</v>
      </c>
      <c r="K205" s="188">
        <f t="shared" si="25"/>
        <v>24288000</v>
      </c>
      <c r="L205" s="10"/>
      <c r="M205" s="5"/>
    </row>
    <row r="206" spans="1:13" ht="30" customHeight="1">
      <c r="A206" s="5"/>
      <c r="B206" s="9"/>
      <c r="C206" s="176"/>
      <c r="D206" s="177" t="s">
        <v>502</v>
      </c>
      <c r="E206" s="177"/>
      <c r="F206" s="177"/>
      <c r="G206" s="178" t="s">
        <v>503</v>
      </c>
      <c r="H206" s="177" t="s">
        <v>101</v>
      </c>
      <c r="I206" s="179">
        <v>4</v>
      </c>
      <c r="J206" s="180">
        <v>607200</v>
      </c>
      <c r="K206" s="188">
        <f t="shared" si="25"/>
        <v>2428800</v>
      </c>
      <c r="L206" s="10"/>
      <c r="M206" s="5"/>
    </row>
    <row r="207" spans="1:13" ht="30" customHeight="1">
      <c r="A207" s="5"/>
      <c r="B207" s="9"/>
      <c r="C207" s="176"/>
      <c r="D207" s="177" t="s">
        <v>504</v>
      </c>
      <c r="E207" s="177"/>
      <c r="F207" s="177"/>
      <c r="G207" s="178" t="s">
        <v>505</v>
      </c>
      <c r="H207" s="177" t="s">
        <v>101</v>
      </c>
      <c r="I207" s="179">
        <v>8</v>
      </c>
      <c r="J207" s="196">
        <v>3247200</v>
      </c>
      <c r="K207" s="188">
        <f t="shared" si="25"/>
        <v>25977600</v>
      </c>
      <c r="L207" s="10"/>
      <c r="M207" s="5"/>
    </row>
    <row r="208" spans="1:13" ht="30" customHeight="1">
      <c r="A208" s="5"/>
      <c r="B208" s="9"/>
      <c r="C208" s="176"/>
      <c r="D208" s="177" t="s">
        <v>410</v>
      </c>
      <c r="E208" s="177"/>
      <c r="F208" s="177"/>
      <c r="G208" s="178" t="s">
        <v>411</v>
      </c>
      <c r="H208" s="177" t="s">
        <v>101</v>
      </c>
      <c r="I208" s="179">
        <v>12</v>
      </c>
      <c r="J208" s="196">
        <v>2112000</v>
      </c>
      <c r="K208" s="188">
        <f t="shared" si="25"/>
        <v>25344000</v>
      </c>
      <c r="L208" s="10"/>
      <c r="M208" s="5"/>
    </row>
    <row r="209" spans="1:13" ht="30" customHeight="1" thickBot="1">
      <c r="A209" s="5"/>
      <c r="B209" s="9"/>
      <c r="C209" s="198" t="s">
        <v>13</v>
      </c>
      <c r="D209" s="183"/>
      <c r="E209" s="183"/>
      <c r="F209" s="183"/>
      <c r="G209" s="184"/>
      <c r="H209" s="183"/>
      <c r="I209" s="179"/>
      <c r="J209" s="186"/>
      <c r="K209" s="199">
        <f>SUM(K196:K208)</f>
        <v>1273175984</v>
      </c>
      <c r="L209" s="10"/>
      <c r="M209" s="5"/>
    </row>
    <row r="210" spans="1:13" ht="30" customHeight="1" thickBot="1">
      <c r="A210" s="5"/>
      <c r="B210" s="9"/>
      <c r="C210" s="170"/>
      <c r="D210" s="171" t="s">
        <v>412</v>
      </c>
      <c r="E210" s="172"/>
      <c r="F210" s="172"/>
      <c r="G210" s="173" t="s">
        <v>413</v>
      </c>
      <c r="H210" s="172"/>
      <c r="I210" s="172"/>
      <c r="J210" s="174"/>
      <c r="K210" s="175"/>
      <c r="L210" s="10"/>
      <c r="M210" s="5"/>
    </row>
    <row r="211" spans="1:13" ht="42.75">
      <c r="A211" s="5"/>
      <c r="B211" s="9"/>
      <c r="C211" s="176"/>
      <c r="D211" s="177" t="s">
        <v>414</v>
      </c>
      <c r="E211" s="177"/>
      <c r="F211" s="177"/>
      <c r="G211" s="178" t="s">
        <v>415</v>
      </c>
      <c r="H211" s="177" t="s">
        <v>101</v>
      </c>
      <c r="I211" s="179">
        <v>1</v>
      </c>
      <c r="J211" s="180">
        <v>7920000</v>
      </c>
      <c r="K211" s="188">
        <f t="shared" ref="K211:K214" si="26">ROUND(I211*J211,0)</f>
        <v>7920000</v>
      </c>
      <c r="L211" s="10"/>
      <c r="M211" s="5"/>
    </row>
    <row r="212" spans="1:13" ht="42.75">
      <c r="A212" s="5"/>
      <c r="B212" s="9"/>
      <c r="C212" s="176"/>
      <c r="D212" s="177" t="s">
        <v>416</v>
      </c>
      <c r="E212" s="177"/>
      <c r="F212" s="177"/>
      <c r="G212" s="178" t="s">
        <v>417</v>
      </c>
      <c r="H212" s="177" t="s">
        <v>101</v>
      </c>
      <c r="I212" s="179">
        <v>1</v>
      </c>
      <c r="J212" s="180">
        <v>8179284</v>
      </c>
      <c r="K212" s="188">
        <f t="shared" si="26"/>
        <v>8179284</v>
      </c>
      <c r="L212" s="10"/>
      <c r="M212" s="5"/>
    </row>
    <row r="213" spans="1:13" ht="30" customHeight="1">
      <c r="A213" s="5"/>
      <c r="B213" s="9"/>
      <c r="C213" s="176"/>
      <c r="D213" s="177" t="s">
        <v>418</v>
      </c>
      <c r="E213" s="177"/>
      <c r="F213" s="177"/>
      <c r="G213" s="178" t="s">
        <v>419</v>
      </c>
      <c r="H213" s="177" t="s">
        <v>101</v>
      </c>
      <c r="I213" s="179">
        <v>1</v>
      </c>
      <c r="J213" s="180">
        <v>10560000</v>
      </c>
      <c r="K213" s="188">
        <f t="shared" si="26"/>
        <v>10560000</v>
      </c>
      <c r="L213" s="10"/>
      <c r="M213" s="5"/>
    </row>
    <row r="214" spans="1:13" ht="30" customHeight="1">
      <c r="A214" s="5"/>
      <c r="B214" s="9"/>
      <c r="C214" s="176"/>
      <c r="D214" s="177" t="s">
        <v>420</v>
      </c>
      <c r="E214" s="177"/>
      <c r="F214" s="177"/>
      <c r="G214" s="178" t="s">
        <v>421</v>
      </c>
      <c r="H214" s="177" t="s">
        <v>101</v>
      </c>
      <c r="I214" s="179">
        <v>1</v>
      </c>
      <c r="J214" s="180">
        <v>13860000</v>
      </c>
      <c r="K214" s="188">
        <f t="shared" si="26"/>
        <v>13860000</v>
      </c>
      <c r="L214" s="10"/>
      <c r="M214" s="5"/>
    </row>
    <row r="215" spans="1:13" ht="30" customHeight="1" thickBot="1">
      <c r="A215" s="5"/>
      <c r="B215" s="9"/>
      <c r="C215" s="189" t="s">
        <v>13</v>
      </c>
      <c r="D215" s="200"/>
      <c r="E215" s="200"/>
      <c r="F215" s="200"/>
      <c r="G215" s="201"/>
      <c r="H215" s="202"/>
      <c r="I215" s="179"/>
      <c r="J215" s="203"/>
      <c r="K215" s="187">
        <f>SUM(K211:K214)</f>
        <v>40519284</v>
      </c>
      <c r="L215" s="10"/>
      <c r="M215" s="5"/>
    </row>
    <row r="216" spans="1:13" ht="30" customHeight="1" thickBot="1">
      <c r="A216" s="5"/>
      <c r="B216" s="9"/>
      <c r="C216" s="163"/>
      <c r="D216" s="164" t="s">
        <v>422</v>
      </c>
      <c r="E216" s="164"/>
      <c r="F216" s="164"/>
      <c r="G216" s="165" t="s">
        <v>423</v>
      </c>
      <c r="H216" s="166"/>
      <c r="I216" s="167"/>
      <c r="J216" s="168"/>
      <c r="K216" s="169">
        <f>K219+K230+K235+K240+K248</f>
        <v>2578482181</v>
      </c>
      <c r="L216" s="10"/>
      <c r="M216" s="5"/>
    </row>
    <row r="217" spans="1:13" ht="30" customHeight="1" thickBot="1">
      <c r="A217" s="5"/>
      <c r="B217" s="9"/>
      <c r="C217" s="170"/>
      <c r="D217" s="171" t="s">
        <v>424</v>
      </c>
      <c r="E217" s="172"/>
      <c r="F217" s="172"/>
      <c r="G217" s="173" t="s">
        <v>425</v>
      </c>
      <c r="H217" s="172"/>
      <c r="I217" s="172"/>
      <c r="J217" s="174"/>
      <c r="K217" s="175"/>
      <c r="L217" s="10"/>
      <c r="M217" s="5"/>
    </row>
    <row r="218" spans="1:13" ht="30" customHeight="1">
      <c r="A218" s="5"/>
      <c r="B218" s="9"/>
      <c r="C218" s="176"/>
      <c r="D218" s="177" t="s">
        <v>426</v>
      </c>
      <c r="E218" s="177"/>
      <c r="F218" s="177"/>
      <c r="G218" s="178" t="s">
        <v>427</v>
      </c>
      <c r="H218" s="177" t="s">
        <v>95</v>
      </c>
      <c r="I218" s="179">
        <v>10318.280000000001</v>
      </c>
      <c r="J218" s="180">
        <v>19995</v>
      </c>
      <c r="K218" s="188">
        <f>ROUND(I218*J218,0)</f>
        <v>206314009</v>
      </c>
      <c r="L218" s="10"/>
      <c r="M218" s="5"/>
    </row>
    <row r="219" spans="1:13" ht="30" customHeight="1" thickBot="1">
      <c r="A219" s="5"/>
      <c r="B219" s="9"/>
      <c r="C219" s="189" t="s">
        <v>13</v>
      </c>
      <c r="D219" s="200"/>
      <c r="E219" s="200"/>
      <c r="F219" s="200"/>
      <c r="G219" s="201"/>
      <c r="H219" s="202"/>
      <c r="I219" s="179"/>
      <c r="J219" s="203"/>
      <c r="K219" s="187">
        <f>SUM(K218)</f>
        <v>206314009</v>
      </c>
      <c r="L219" s="10"/>
      <c r="M219" s="5"/>
    </row>
    <row r="220" spans="1:13" ht="30" customHeight="1" thickBot="1">
      <c r="A220" s="5"/>
      <c r="B220" s="9"/>
      <c r="C220" s="170"/>
      <c r="D220" s="171" t="s">
        <v>428</v>
      </c>
      <c r="E220" s="172"/>
      <c r="F220" s="172"/>
      <c r="G220" s="173" t="s">
        <v>429</v>
      </c>
      <c r="H220" s="172"/>
      <c r="I220" s="172"/>
      <c r="J220" s="174"/>
      <c r="K220" s="175"/>
      <c r="L220" s="10"/>
      <c r="M220" s="5"/>
    </row>
    <row r="221" spans="1:13" ht="30" customHeight="1">
      <c r="A221" s="5"/>
      <c r="B221" s="9"/>
      <c r="C221" s="176"/>
      <c r="D221" s="177" t="s">
        <v>430</v>
      </c>
      <c r="E221" s="177"/>
      <c r="F221" s="177"/>
      <c r="G221" s="178" t="s">
        <v>431</v>
      </c>
      <c r="H221" s="177" t="s">
        <v>108</v>
      </c>
      <c r="I221" s="179">
        <v>1586.78</v>
      </c>
      <c r="J221" s="180">
        <v>24364</v>
      </c>
      <c r="K221" s="188">
        <f t="shared" ref="K221:K229" si="27">ROUND(I221*J221,0)</f>
        <v>38660308</v>
      </c>
      <c r="L221" s="10"/>
      <c r="M221" s="5"/>
    </row>
    <row r="222" spans="1:13" ht="30" customHeight="1">
      <c r="A222" s="5"/>
      <c r="B222" s="9"/>
      <c r="C222" s="176"/>
      <c r="D222" s="177" t="s">
        <v>432</v>
      </c>
      <c r="E222" s="177"/>
      <c r="F222" s="177"/>
      <c r="G222" s="178" t="s">
        <v>506</v>
      </c>
      <c r="H222" s="177" t="s">
        <v>98</v>
      </c>
      <c r="I222" s="179">
        <v>632</v>
      </c>
      <c r="J222" s="180">
        <v>114903</v>
      </c>
      <c r="K222" s="188">
        <f t="shared" si="27"/>
        <v>72618696</v>
      </c>
      <c r="L222" s="10"/>
      <c r="M222" s="5"/>
    </row>
    <row r="223" spans="1:13" ht="30" customHeight="1">
      <c r="A223" s="5"/>
      <c r="B223" s="9"/>
      <c r="C223" s="176"/>
      <c r="D223" s="177" t="s">
        <v>433</v>
      </c>
      <c r="E223" s="177"/>
      <c r="F223" s="177"/>
      <c r="G223" s="178" t="s">
        <v>507</v>
      </c>
      <c r="H223" s="177" t="s">
        <v>98</v>
      </c>
      <c r="I223" s="179">
        <v>317.60000000000002</v>
      </c>
      <c r="J223" s="180">
        <v>219028</v>
      </c>
      <c r="K223" s="188">
        <f t="shared" si="27"/>
        <v>69563293</v>
      </c>
      <c r="L223" s="10"/>
      <c r="M223" s="5"/>
    </row>
    <row r="224" spans="1:13" ht="30" customHeight="1">
      <c r="A224" s="5"/>
      <c r="B224" s="9"/>
      <c r="C224" s="176"/>
      <c r="D224" s="177" t="s">
        <v>434</v>
      </c>
      <c r="E224" s="177"/>
      <c r="F224" s="177"/>
      <c r="G224" s="178" t="s">
        <v>508</v>
      </c>
      <c r="H224" s="177" t="s">
        <v>98</v>
      </c>
      <c r="I224" s="179">
        <v>58</v>
      </c>
      <c r="J224" s="180">
        <v>74955</v>
      </c>
      <c r="K224" s="188">
        <f t="shared" si="27"/>
        <v>4347390</v>
      </c>
      <c r="L224" s="10"/>
      <c r="M224" s="5"/>
    </row>
    <row r="225" spans="1:13" ht="30" customHeight="1">
      <c r="A225" s="5"/>
      <c r="B225" s="9"/>
      <c r="C225" s="176"/>
      <c r="D225" s="177" t="s">
        <v>435</v>
      </c>
      <c r="E225" s="177"/>
      <c r="F225" s="177"/>
      <c r="G225" s="178" t="s">
        <v>436</v>
      </c>
      <c r="H225" s="177" t="s">
        <v>95</v>
      </c>
      <c r="I225" s="179">
        <v>4631.96</v>
      </c>
      <c r="J225" s="180">
        <v>32621</v>
      </c>
      <c r="K225" s="188">
        <f t="shared" si="27"/>
        <v>151099167</v>
      </c>
      <c r="L225" s="10"/>
      <c r="M225" s="5"/>
    </row>
    <row r="226" spans="1:13" ht="57">
      <c r="A226" s="5"/>
      <c r="B226" s="9"/>
      <c r="C226" s="176"/>
      <c r="D226" s="177" t="s">
        <v>297</v>
      </c>
      <c r="E226" s="177"/>
      <c r="F226" s="177"/>
      <c r="G226" s="178" t="s">
        <v>437</v>
      </c>
      <c r="H226" s="177" t="s">
        <v>101</v>
      </c>
      <c r="I226" s="179">
        <v>4</v>
      </c>
      <c r="J226" s="180">
        <v>1908192</v>
      </c>
      <c r="K226" s="188">
        <f t="shared" si="27"/>
        <v>7632768</v>
      </c>
      <c r="L226" s="10"/>
      <c r="M226" s="5"/>
    </row>
    <row r="227" spans="1:13" ht="28.5">
      <c r="A227" s="5"/>
      <c r="B227" s="9"/>
      <c r="C227" s="176"/>
      <c r="D227" s="177" t="s">
        <v>227</v>
      </c>
      <c r="E227" s="177"/>
      <c r="F227" s="177"/>
      <c r="G227" s="178" t="s">
        <v>118</v>
      </c>
      <c r="H227" s="177" t="s">
        <v>108</v>
      </c>
      <c r="I227" s="179">
        <v>2062.8200000000002</v>
      </c>
      <c r="J227" s="180">
        <v>42792</v>
      </c>
      <c r="K227" s="188">
        <f t="shared" si="27"/>
        <v>88272193</v>
      </c>
      <c r="L227" s="10"/>
      <c r="M227" s="5"/>
    </row>
    <row r="228" spans="1:13" ht="42.75">
      <c r="A228" s="5"/>
      <c r="B228" s="9"/>
      <c r="C228" s="176"/>
      <c r="D228" s="177" t="s">
        <v>438</v>
      </c>
      <c r="E228" s="177"/>
      <c r="F228" s="177"/>
      <c r="G228" s="178" t="s">
        <v>439</v>
      </c>
      <c r="H228" s="177" t="s">
        <v>108</v>
      </c>
      <c r="I228" s="179">
        <v>188.97</v>
      </c>
      <c r="J228" s="180">
        <v>348612</v>
      </c>
      <c r="K228" s="188">
        <f t="shared" si="27"/>
        <v>65877210</v>
      </c>
      <c r="L228" s="10"/>
      <c r="M228" s="5"/>
    </row>
    <row r="229" spans="1:13" ht="28.5">
      <c r="A229" s="5"/>
      <c r="B229" s="9"/>
      <c r="C229" s="176"/>
      <c r="D229" s="177" t="s">
        <v>440</v>
      </c>
      <c r="E229" s="177"/>
      <c r="F229" s="177"/>
      <c r="G229" s="178" t="s">
        <v>509</v>
      </c>
      <c r="H229" s="177" t="s">
        <v>108</v>
      </c>
      <c r="I229" s="179">
        <v>68.400000000000006</v>
      </c>
      <c r="J229" s="180">
        <v>229152</v>
      </c>
      <c r="K229" s="188">
        <f t="shared" si="27"/>
        <v>15673997</v>
      </c>
      <c r="L229" s="10"/>
      <c r="M229" s="5"/>
    </row>
    <row r="230" spans="1:13" ht="30" customHeight="1" thickBot="1">
      <c r="A230" s="5"/>
      <c r="B230" s="9"/>
      <c r="C230" s="189" t="s">
        <v>13</v>
      </c>
      <c r="D230" s="200"/>
      <c r="E230" s="200"/>
      <c r="F230" s="200"/>
      <c r="G230" s="201"/>
      <c r="H230" s="202"/>
      <c r="I230" s="179"/>
      <c r="J230" s="203"/>
      <c r="K230" s="187">
        <f>SUM(K221:K229)</f>
        <v>513745022</v>
      </c>
      <c r="L230" s="10"/>
      <c r="M230" s="5"/>
    </row>
    <row r="231" spans="1:13" ht="30" customHeight="1" thickBot="1">
      <c r="A231" s="5"/>
      <c r="B231" s="9"/>
      <c r="C231" s="170"/>
      <c r="D231" s="171" t="s">
        <v>441</v>
      </c>
      <c r="E231" s="172"/>
      <c r="F231" s="172"/>
      <c r="G231" s="173" t="s">
        <v>442</v>
      </c>
      <c r="H231" s="172"/>
      <c r="I231" s="172"/>
      <c r="J231" s="174"/>
      <c r="K231" s="175"/>
      <c r="L231" s="10"/>
      <c r="M231" s="5"/>
    </row>
    <row r="232" spans="1:13" ht="57">
      <c r="A232" s="5"/>
      <c r="B232" s="9"/>
      <c r="C232" s="176"/>
      <c r="D232" s="177" t="s">
        <v>443</v>
      </c>
      <c r="E232" s="177"/>
      <c r="F232" s="177"/>
      <c r="G232" s="178" t="s">
        <v>444</v>
      </c>
      <c r="H232" s="177" t="s">
        <v>95</v>
      </c>
      <c r="I232" s="179">
        <v>3948</v>
      </c>
      <c r="J232" s="180">
        <v>219410</v>
      </c>
      <c r="K232" s="188">
        <f t="shared" ref="K232:K234" si="28">ROUND(I232*J232,0)</f>
        <v>866230680</v>
      </c>
      <c r="L232" s="10"/>
      <c r="M232" s="5"/>
    </row>
    <row r="233" spans="1:13" ht="42.75">
      <c r="A233" s="5"/>
      <c r="B233" s="9"/>
      <c r="C233" s="176"/>
      <c r="D233" s="177" t="s">
        <v>438</v>
      </c>
      <c r="E233" s="177"/>
      <c r="F233" s="177"/>
      <c r="G233" s="178" t="s">
        <v>439</v>
      </c>
      <c r="H233" s="177" t="s">
        <v>108</v>
      </c>
      <c r="I233" s="179">
        <v>789.6</v>
      </c>
      <c r="J233" s="180">
        <v>348612</v>
      </c>
      <c r="K233" s="188">
        <f t="shared" si="28"/>
        <v>275264035</v>
      </c>
      <c r="L233" s="10"/>
      <c r="M233" s="5"/>
    </row>
    <row r="234" spans="1:13" ht="57">
      <c r="A234" s="5"/>
      <c r="B234" s="9"/>
      <c r="C234" s="176"/>
      <c r="D234" s="177" t="s">
        <v>440</v>
      </c>
      <c r="E234" s="177"/>
      <c r="F234" s="177"/>
      <c r="G234" s="178" t="s">
        <v>445</v>
      </c>
      <c r="H234" s="177" t="s">
        <v>108</v>
      </c>
      <c r="I234" s="179">
        <v>197.4</v>
      </c>
      <c r="J234" s="180">
        <v>229152</v>
      </c>
      <c r="K234" s="188">
        <f t="shared" si="28"/>
        <v>45234605</v>
      </c>
      <c r="L234" s="10"/>
      <c r="M234" s="5"/>
    </row>
    <row r="235" spans="1:13" ht="30" customHeight="1" thickBot="1">
      <c r="A235" s="5"/>
      <c r="B235" s="9"/>
      <c r="C235" s="189" t="s">
        <v>13</v>
      </c>
      <c r="D235" s="200"/>
      <c r="E235" s="200"/>
      <c r="F235" s="200"/>
      <c r="G235" s="201"/>
      <c r="H235" s="202"/>
      <c r="I235" s="179"/>
      <c r="J235" s="203"/>
      <c r="K235" s="187">
        <f>SUM(K232:K234)</f>
        <v>1186729320</v>
      </c>
      <c r="L235" s="10"/>
      <c r="M235" s="5"/>
    </row>
    <row r="236" spans="1:13" ht="30" customHeight="1" thickBot="1">
      <c r="A236" s="5"/>
      <c r="B236" s="9"/>
      <c r="C236" s="170"/>
      <c r="D236" s="171" t="s">
        <v>446</v>
      </c>
      <c r="E236" s="172"/>
      <c r="F236" s="172"/>
      <c r="G236" s="173" t="s">
        <v>447</v>
      </c>
      <c r="H236" s="172"/>
      <c r="I236" s="172"/>
      <c r="J236" s="174"/>
      <c r="K236" s="175"/>
      <c r="L236" s="10"/>
      <c r="M236" s="5"/>
    </row>
    <row r="237" spans="1:13" ht="30" customHeight="1">
      <c r="A237" s="5"/>
      <c r="B237" s="9"/>
      <c r="C237" s="176"/>
      <c r="D237" s="177" t="s">
        <v>448</v>
      </c>
      <c r="E237" s="177"/>
      <c r="F237" s="177"/>
      <c r="G237" s="178" t="s">
        <v>510</v>
      </c>
      <c r="H237" s="177" t="s">
        <v>449</v>
      </c>
      <c r="I237" s="179">
        <v>2</v>
      </c>
      <c r="J237" s="180">
        <v>2998598</v>
      </c>
      <c r="K237" s="188">
        <f t="shared" ref="K237:K239" si="29">ROUND(I237*J237,0)</f>
        <v>5997196</v>
      </c>
      <c r="L237" s="10"/>
      <c r="M237" s="5"/>
    </row>
    <row r="238" spans="1:13" ht="30" customHeight="1">
      <c r="A238" s="5"/>
      <c r="B238" s="9"/>
      <c r="C238" s="176"/>
      <c r="D238" s="177" t="s">
        <v>450</v>
      </c>
      <c r="E238" s="177"/>
      <c r="F238" s="177"/>
      <c r="G238" s="178" t="s">
        <v>511</v>
      </c>
      <c r="H238" s="177" t="s">
        <v>449</v>
      </c>
      <c r="I238" s="179">
        <v>4</v>
      </c>
      <c r="J238" s="180">
        <v>622176</v>
      </c>
      <c r="K238" s="188">
        <f t="shared" si="29"/>
        <v>2488704</v>
      </c>
      <c r="L238" s="10"/>
      <c r="M238" s="5"/>
    </row>
    <row r="239" spans="1:13" ht="30" customHeight="1">
      <c r="A239" s="5"/>
      <c r="B239" s="9"/>
      <c r="C239" s="176"/>
      <c r="D239" s="177" t="s">
        <v>451</v>
      </c>
      <c r="E239" s="177"/>
      <c r="F239" s="177"/>
      <c r="G239" s="178" t="s">
        <v>512</v>
      </c>
      <c r="H239" s="177" t="s">
        <v>101</v>
      </c>
      <c r="I239" s="179">
        <v>2</v>
      </c>
      <c r="J239" s="180">
        <v>7221984</v>
      </c>
      <c r="K239" s="188">
        <f t="shared" si="29"/>
        <v>14443968</v>
      </c>
      <c r="L239" s="10"/>
      <c r="M239" s="5"/>
    </row>
    <row r="240" spans="1:13" ht="30" customHeight="1" thickBot="1">
      <c r="A240" s="5"/>
      <c r="B240" s="9"/>
      <c r="C240" s="189" t="s">
        <v>13</v>
      </c>
      <c r="D240" s="200"/>
      <c r="E240" s="200"/>
      <c r="F240" s="200"/>
      <c r="G240" s="201"/>
      <c r="H240" s="202"/>
      <c r="I240" s="179"/>
      <c r="J240" s="203"/>
      <c r="K240" s="187">
        <f>SUM(K237:K239)</f>
        <v>22929868</v>
      </c>
      <c r="L240" s="10"/>
      <c r="M240" s="5"/>
    </row>
    <row r="241" spans="1:13" ht="30" customHeight="1" thickBot="1">
      <c r="A241" s="5"/>
      <c r="B241" s="9"/>
      <c r="C241" s="170"/>
      <c r="D241" s="171" t="s">
        <v>452</v>
      </c>
      <c r="E241" s="172"/>
      <c r="F241" s="172"/>
      <c r="G241" s="173" t="s">
        <v>453</v>
      </c>
      <c r="H241" s="172"/>
      <c r="I241" s="172"/>
      <c r="J241" s="174"/>
      <c r="K241" s="175"/>
      <c r="L241" s="10"/>
      <c r="M241" s="5"/>
    </row>
    <row r="242" spans="1:13" ht="30" customHeight="1">
      <c r="A242" s="5"/>
      <c r="B242" s="9"/>
      <c r="C242" s="176"/>
      <c r="D242" s="177" t="s">
        <v>454</v>
      </c>
      <c r="E242" s="177"/>
      <c r="F242" s="177"/>
      <c r="G242" s="178" t="s">
        <v>455</v>
      </c>
      <c r="H242" s="177" t="s">
        <v>98</v>
      </c>
      <c r="I242" s="179">
        <v>410</v>
      </c>
      <c r="J242" s="180">
        <v>96096</v>
      </c>
      <c r="K242" s="188">
        <f t="shared" ref="K242:K247" si="30">ROUND(I242*J242,0)</f>
        <v>39399360</v>
      </c>
      <c r="L242" s="10"/>
      <c r="M242" s="5"/>
    </row>
    <row r="243" spans="1:13" ht="30" customHeight="1">
      <c r="A243" s="5"/>
      <c r="B243" s="9"/>
      <c r="C243" s="176"/>
      <c r="D243" s="177" t="s">
        <v>128</v>
      </c>
      <c r="E243" s="177"/>
      <c r="F243" s="177"/>
      <c r="G243" s="178" t="s">
        <v>513</v>
      </c>
      <c r="H243" s="177" t="s">
        <v>98</v>
      </c>
      <c r="I243" s="179">
        <v>434.07</v>
      </c>
      <c r="J243" s="180">
        <v>63360</v>
      </c>
      <c r="K243" s="188">
        <f t="shared" si="30"/>
        <v>27502675</v>
      </c>
      <c r="L243" s="10"/>
      <c r="M243" s="5"/>
    </row>
    <row r="244" spans="1:13" ht="30" customHeight="1">
      <c r="A244" s="5"/>
      <c r="B244" s="9"/>
      <c r="C244" s="176"/>
      <c r="D244" s="177" t="s">
        <v>223</v>
      </c>
      <c r="E244" s="177"/>
      <c r="F244" s="177"/>
      <c r="G244" s="178" t="s">
        <v>456</v>
      </c>
      <c r="H244" s="177" t="s">
        <v>108</v>
      </c>
      <c r="I244" s="179">
        <v>29.65</v>
      </c>
      <c r="J244" s="180">
        <v>1172284</v>
      </c>
      <c r="K244" s="188">
        <f t="shared" si="30"/>
        <v>34758221</v>
      </c>
      <c r="L244" s="10"/>
      <c r="M244" s="5"/>
    </row>
    <row r="245" spans="1:13" ht="71.25">
      <c r="A245" s="5"/>
      <c r="B245" s="9"/>
      <c r="C245" s="176"/>
      <c r="D245" s="177" t="s">
        <v>457</v>
      </c>
      <c r="E245" s="177"/>
      <c r="F245" s="177"/>
      <c r="G245" s="178" t="s">
        <v>458</v>
      </c>
      <c r="H245" s="177" t="s">
        <v>95</v>
      </c>
      <c r="I245" s="179">
        <v>1204.54</v>
      </c>
      <c r="J245" s="180">
        <v>391506</v>
      </c>
      <c r="K245" s="188">
        <f t="shared" si="30"/>
        <v>471584637</v>
      </c>
      <c r="L245" s="10"/>
      <c r="M245" s="5"/>
    </row>
    <row r="246" spans="1:13" ht="30" customHeight="1">
      <c r="A246" s="5"/>
      <c r="B246" s="9"/>
      <c r="C246" s="176"/>
      <c r="D246" s="177" t="s">
        <v>141</v>
      </c>
      <c r="E246" s="177"/>
      <c r="F246" s="177"/>
      <c r="G246" s="178" t="s">
        <v>142</v>
      </c>
      <c r="H246" s="177" t="s">
        <v>95</v>
      </c>
      <c r="I246" s="179">
        <v>841.26</v>
      </c>
      <c r="J246" s="180">
        <v>65812</v>
      </c>
      <c r="K246" s="188">
        <f t="shared" si="30"/>
        <v>55365003</v>
      </c>
      <c r="L246" s="10"/>
      <c r="M246" s="5"/>
    </row>
    <row r="247" spans="1:13" ht="30" customHeight="1">
      <c r="A247" s="5"/>
      <c r="B247" s="9"/>
      <c r="C247" s="176"/>
      <c r="D247" s="177" t="s">
        <v>152</v>
      </c>
      <c r="E247" s="177"/>
      <c r="F247" s="177"/>
      <c r="G247" s="178" t="s">
        <v>153</v>
      </c>
      <c r="H247" s="177" t="s">
        <v>95</v>
      </c>
      <c r="I247" s="179">
        <v>841.26</v>
      </c>
      <c r="J247" s="180">
        <v>23957</v>
      </c>
      <c r="K247" s="188">
        <f t="shared" si="30"/>
        <v>20154066</v>
      </c>
      <c r="L247" s="10"/>
      <c r="M247" s="5"/>
    </row>
    <row r="248" spans="1:13" ht="30" customHeight="1" thickBot="1">
      <c r="A248" s="5"/>
      <c r="B248" s="9"/>
      <c r="C248" s="189" t="s">
        <v>13</v>
      </c>
      <c r="D248" s="200"/>
      <c r="E248" s="200"/>
      <c r="F248" s="200"/>
      <c r="G248" s="201"/>
      <c r="H248" s="202"/>
      <c r="I248" s="179"/>
      <c r="J248" s="203"/>
      <c r="K248" s="187">
        <f>SUM(K242:K247)</f>
        <v>648763962</v>
      </c>
      <c r="L248" s="10"/>
      <c r="M248" s="5"/>
    </row>
    <row r="249" spans="1:13" ht="30" customHeight="1" thickBot="1">
      <c r="A249" s="5"/>
      <c r="B249" s="9"/>
      <c r="C249" s="163"/>
      <c r="D249" s="164" t="s">
        <v>459</v>
      </c>
      <c r="E249" s="164"/>
      <c r="F249" s="164"/>
      <c r="G249" s="165" t="s">
        <v>460</v>
      </c>
      <c r="H249" s="166"/>
      <c r="I249" s="167"/>
      <c r="J249" s="168"/>
      <c r="K249" s="169">
        <f>+K266</f>
        <v>1642228256</v>
      </c>
      <c r="L249" s="10"/>
      <c r="M249" s="5"/>
    </row>
    <row r="250" spans="1:13" ht="30" customHeight="1" thickBot="1">
      <c r="A250" s="5"/>
      <c r="B250" s="9"/>
      <c r="C250" s="170"/>
      <c r="D250" s="171" t="s">
        <v>459</v>
      </c>
      <c r="E250" s="172"/>
      <c r="F250" s="172"/>
      <c r="G250" s="173" t="s">
        <v>460</v>
      </c>
      <c r="H250" s="172"/>
      <c r="I250" s="172"/>
      <c r="J250" s="174"/>
      <c r="K250" s="175"/>
      <c r="L250" s="10"/>
      <c r="M250" s="5"/>
    </row>
    <row r="251" spans="1:13" ht="30" customHeight="1">
      <c r="A251" s="5"/>
      <c r="B251" s="9"/>
      <c r="C251" s="176"/>
      <c r="D251" s="177" t="s">
        <v>461</v>
      </c>
      <c r="E251" s="177"/>
      <c r="F251" s="177"/>
      <c r="G251" s="178" t="s">
        <v>114</v>
      </c>
      <c r="H251" s="177" t="s">
        <v>95</v>
      </c>
      <c r="I251" s="179">
        <v>10318.280000000001</v>
      </c>
      <c r="J251" s="180">
        <v>12364</v>
      </c>
      <c r="K251" s="188">
        <f t="shared" ref="K251:K265" si="31">ROUND(I251*J251,0)</f>
        <v>127575214</v>
      </c>
      <c r="L251" s="10"/>
      <c r="M251" s="5"/>
    </row>
    <row r="252" spans="1:13" ht="30" customHeight="1">
      <c r="A252" s="5"/>
      <c r="B252" s="9"/>
      <c r="C252" s="176"/>
      <c r="D252" s="177" t="s">
        <v>462</v>
      </c>
      <c r="E252" s="177"/>
      <c r="F252" s="177"/>
      <c r="G252" s="178" t="s">
        <v>431</v>
      </c>
      <c r="H252" s="177" t="s">
        <v>108</v>
      </c>
      <c r="I252" s="179">
        <v>1050.92</v>
      </c>
      <c r="J252" s="180">
        <v>24364</v>
      </c>
      <c r="K252" s="188">
        <f t="shared" si="31"/>
        <v>25604615</v>
      </c>
      <c r="L252" s="10"/>
      <c r="M252" s="5"/>
    </row>
    <row r="253" spans="1:13" ht="30" customHeight="1">
      <c r="A253" s="5"/>
      <c r="B253" s="9"/>
      <c r="C253" s="176"/>
      <c r="D253" s="177" t="s">
        <v>463</v>
      </c>
      <c r="E253" s="177"/>
      <c r="F253" s="177"/>
      <c r="G253" s="178" t="s">
        <v>514</v>
      </c>
      <c r="H253" s="177" t="s">
        <v>108</v>
      </c>
      <c r="I253" s="179">
        <v>900.79</v>
      </c>
      <c r="J253" s="180">
        <v>172794</v>
      </c>
      <c r="K253" s="188">
        <f t="shared" si="31"/>
        <v>155651107</v>
      </c>
      <c r="L253" s="10"/>
      <c r="M253" s="5"/>
    </row>
    <row r="254" spans="1:13" ht="30" customHeight="1">
      <c r="A254" s="5"/>
      <c r="B254" s="9"/>
      <c r="C254" s="176"/>
      <c r="D254" s="177" t="s">
        <v>464</v>
      </c>
      <c r="E254" s="177"/>
      <c r="F254" s="177"/>
      <c r="G254" s="178" t="s">
        <v>515</v>
      </c>
      <c r="H254" s="177" t="s">
        <v>108</v>
      </c>
      <c r="I254" s="179">
        <v>357</v>
      </c>
      <c r="J254" s="180">
        <v>1541699</v>
      </c>
      <c r="K254" s="188">
        <f t="shared" si="31"/>
        <v>550386543</v>
      </c>
      <c r="L254" s="10"/>
      <c r="M254" s="5"/>
    </row>
    <row r="255" spans="1:13" ht="30" customHeight="1">
      <c r="A255" s="5"/>
      <c r="B255" s="9"/>
      <c r="C255" s="176"/>
      <c r="D255" s="177" t="s">
        <v>465</v>
      </c>
      <c r="E255" s="177"/>
      <c r="F255" s="177"/>
      <c r="G255" s="178" t="s">
        <v>516</v>
      </c>
      <c r="H255" s="177" t="s">
        <v>98</v>
      </c>
      <c r="I255" s="179">
        <v>231</v>
      </c>
      <c r="J255" s="180">
        <v>113388</v>
      </c>
      <c r="K255" s="188">
        <f t="shared" si="31"/>
        <v>26192628</v>
      </c>
      <c r="L255" s="10"/>
      <c r="M255" s="5"/>
    </row>
    <row r="256" spans="1:13" ht="30" customHeight="1">
      <c r="A256" s="5"/>
      <c r="B256" s="9"/>
      <c r="C256" s="176"/>
      <c r="D256" s="177" t="s">
        <v>466</v>
      </c>
      <c r="E256" s="177"/>
      <c r="F256" s="177"/>
      <c r="G256" s="178" t="s">
        <v>467</v>
      </c>
      <c r="H256" s="177" t="s">
        <v>95</v>
      </c>
      <c r="I256" s="179">
        <v>60</v>
      </c>
      <c r="J256" s="180">
        <v>199109</v>
      </c>
      <c r="K256" s="188">
        <f t="shared" si="31"/>
        <v>11946540</v>
      </c>
      <c r="L256" s="10"/>
      <c r="M256" s="5"/>
    </row>
    <row r="257" spans="1:13" ht="30" customHeight="1">
      <c r="A257" s="5"/>
      <c r="B257" s="9"/>
      <c r="C257" s="176"/>
      <c r="D257" s="177" t="s">
        <v>468</v>
      </c>
      <c r="E257" s="177"/>
      <c r="F257" s="177"/>
      <c r="G257" s="178" t="s">
        <v>517</v>
      </c>
      <c r="H257" s="177" t="s">
        <v>101</v>
      </c>
      <c r="I257" s="179">
        <v>6</v>
      </c>
      <c r="J257" s="180">
        <v>3844036</v>
      </c>
      <c r="K257" s="188">
        <f t="shared" si="31"/>
        <v>23064216</v>
      </c>
      <c r="L257" s="10"/>
      <c r="M257" s="5"/>
    </row>
    <row r="258" spans="1:13" ht="30" customHeight="1">
      <c r="A258" s="5"/>
      <c r="B258" s="9"/>
      <c r="C258" s="176"/>
      <c r="D258" s="177" t="s">
        <v>469</v>
      </c>
      <c r="E258" s="177"/>
      <c r="F258" s="177"/>
      <c r="G258" s="178" t="s">
        <v>470</v>
      </c>
      <c r="H258" s="177" t="s">
        <v>98</v>
      </c>
      <c r="I258" s="179">
        <v>26.75</v>
      </c>
      <c r="J258" s="180">
        <v>323400</v>
      </c>
      <c r="K258" s="188">
        <f t="shared" si="31"/>
        <v>8650950</v>
      </c>
      <c r="L258" s="10"/>
      <c r="M258" s="5"/>
    </row>
    <row r="259" spans="1:13" ht="30" customHeight="1">
      <c r="A259" s="5"/>
      <c r="B259" s="9"/>
      <c r="C259" s="176"/>
      <c r="D259" s="177" t="s">
        <v>471</v>
      </c>
      <c r="E259" s="177"/>
      <c r="F259" s="177"/>
      <c r="G259" s="178" t="s">
        <v>472</v>
      </c>
      <c r="H259" s="177" t="s">
        <v>95</v>
      </c>
      <c r="I259" s="179">
        <v>240.99</v>
      </c>
      <c r="J259" s="180">
        <v>234960</v>
      </c>
      <c r="K259" s="188">
        <f t="shared" si="31"/>
        <v>56623010</v>
      </c>
      <c r="L259" s="10"/>
      <c r="M259" s="5"/>
    </row>
    <row r="260" spans="1:13" ht="30" customHeight="1">
      <c r="A260" s="5"/>
      <c r="B260" s="9"/>
      <c r="C260" s="176"/>
      <c r="D260" s="177" t="s">
        <v>473</v>
      </c>
      <c r="E260" s="177"/>
      <c r="F260" s="177"/>
      <c r="G260" s="178" t="s">
        <v>518</v>
      </c>
      <c r="H260" s="177" t="s">
        <v>95</v>
      </c>
      <c r="I260" s="179">
        <v>1523.58</v>
      </c>
      <c r="J260" s="180">
        <v>234960</v>
      </c>
      <c r="K260" s="188">
        <f t="shared" si="31"/>
        <v>357980357</v>
      </c>
      <c r="L260" s="10"/>
      <c r="M260" s="5"/>
    </row>
    <row r="261" spans="1:13" ht="30" customHeight="1">
      <c r="A261" s="5"/>
      <c r="B261" s="9"/>
      <c r="C261" s="176"/>
      <c r="D261" s="177" t="s">
        <v>474</v>
      </c>
      <c r="E261" s="177"/>
      <c r="F261" s="177"/>
      <c r="G261" s="178" t="s">
        <v>475</v>
      </c>
      <c r="H261" s="177" t="s">
        <v>95</v>
      </c>
      <c r="I261" s="179">
        <v>4003.51</v>
      </c>
      <c r="J261" s="180">
        <v>10540</v>
      </c>
      <c r="K261" s="188">
        <f t="shared" si="31"/>
        <v>42196995</v>
      </c>
      <c r="L261" s="10"/>
      <c r="M261" s="5"/>
    </row>
    <row r="262" spans="1:13" ht="30" customHeight="1">
      <c r="A262" s="5"/>
      <c r="B262" s="9"/>
      <c r="C262" s="176"/>
      <c r="D262" s="177" t="s">
        <v>476</v>
      </c>
      <c r="E262" s="177"/>
      <c r="F262" s="177"/>
      <c r="G262" s="178" t="s">
        <v>477</v>
      </c>
      <c r="H262" s="177" t="s">
        <v>98</v>
      </c>
      <c r="I262" s="179">
        <v>40.53</v>
      </c>
      <c r="J262" s="180">
        <v>686400</v>
      </c>
      <c r="K262" s="188">
        <f t="shared" si="31"/>
        <v>27819792</v>
      </c>
      <c r="L262" s="10"/>
      <c r="M262" s="5"/>
    </row>
    <row r="263" spans="1:13" ht="30" customHeight="1">
      <c r="A263" s="5"/>
      <c r="B263" s="9"/>
      <c r="C263" s="176"/>
      <c r="D263" s="177" t="s">
        <v>478</v>
      </c>
      <c r="E263" s="177"/>
      <c r="F263" s="177"/>
      <c r="G263" s="178" t="s">
        <v>479</v>
      </c>
      <c r="H263" s="177" t="s">
        <v>132</v>
      </c>
      <c r="I263" s="179">
        <v>1201.9000000000001</v>
      </c>
      <c r="J263" s="180">
        <v>14547</v>
      </c>
      <c r="K263" s="188">
        <f t="shared" si="31"/>
        <v>17484039</v>
      </c>
      <c r="L263" s="10"/>
      <c r="M263" s="5"/>
    </row>
    <row r="264" spans="1:13" ht="30" customHeight="1">
      <c r="A264" s="5"/>
      <c r="B264" s="9"/>
      <c r="C264" s="176"/>
      <c r="D264" s="177" t="s">
        <v>480</v>
      </c>
      <c r="E264" s="177"/>
      <c r="F264" s="177"/>
      <c r="G264" s="178" t="s">
        <v>481</v>
      </c>
      <c r="H264" s="177" t="s">
        <v>98</v>
      </c>
      <c r="I264" s="179">
        <v>172.25</v>
      </c>
      <c r="J264" s="180">
        <v>686400</v>
      </c>
      <c r="K264" s="188">
        <f t="shared" si="31"/>
        <v>118232400</v>
      </c>
      <c r="L264" s="10"/>
      <c r="M264" s="5"/>
    </row>
    <row r="265" spans="1:13" ht="30" customHeight="1">
      <c r="A265" s="5"/>
      <c r="B265" s="9"/>
      <c r="C265" s="176"/>
      <c r="D265" s="177" t="s">
        <v>482</v>
      </c>
      <c r="E265" s="177"/>
      <c r="F265" s="177"/>
      <c r="G265" s="178" t="s">
        <v>519</v>
      </c>
      <c r="H265" s="177" t="s">
        <v>98</v>
      </c>
      <c r="I265" s="179">
        <v>241.14</v>
      </c>
      <c r="J265" s="180">
        <v>384921</v>
      </c>
      <c r="K265" s="188">
        <f t="shared" si="31"/>
        <v>92819850</v>
      </c>
      <c r="L265" s="10"/>
      <c r="M265" s="5"/>
    </row>
    <row r="266" spans="1:13" ht="30" customHeight="1" thickBot="1">
      <c r="A266" s="5"/>
      <c r="B266" s="9"/>
      <c r="C266" s="189" t="s">
        <v>13</v>
      </c>
      <c r="D266" s="200"/>
      <c r="E266" s="200"/>
      <c r="F266" s="200"/>
      <c r="G266" s="201"/>
      <c r="H266" s="202"/>
      <c r="I266" s="179"/>
      <c r="J266" s="203"/>
      <c r="K266" s="187">
        <f>SUM(K251:K265)</f>
        <v>1642228256</v>
      </c>
      <c r="L266" s="10"/>
      <c r="M266" s="5"/>
    </row>
    <row r="267" spans="1:13" ht="30" customHeight="1" thickBot="1">
      <c r="A267" s="5"/>
      <c r="B267" s="9"/>
      <c r="C267" s="244" t="s">
        <v>14</v>
      </c>
      <c r="D267" s="245"/>
      <c r="E267" s="245"/>
      <c r="F267" s="245"/>
      <c r="G267" s="245"/>
      <c r="H267" s="245"/>
      <c r="I267" s="245"/>
      <c r="J267" s="246"/>
      <c r="K267" s="175">
        <f>K9+K18+K83+K113+K161+K216+K249</f>
        <v>9324899412</v>
      </c>
      <c r="L267" s="10"/>
      <c r="M267" s="5"/>
    </row>
    <row r="268" spans="1:13" ht="30" customHeight="1">
      <c r="A268" s="5"/>
      <c r="B268" s="9"/>
      <c r="C268" s="205"/>
      <c r="D268" s="206"/>
      <c r="E268" s="205"/>
      <c r="F268" s="205"/>
      <c r="G268" s="207"/>
      <c r="H268" s="205"/>
      <c r="I268" s="205"/>
      <c r="J268" s="208"/>
      <c r="K268" s="209"/>
      <c r="L268" s="10"/>
      <c r="M268" s="5"/>
    </row>
    <row r="269" spans="1:13" ht="30" customHeight="1">
      <c r="A269" s="5"/>
      <c r="B269" s="9"/>
      <c r="C269" s="210"/>
      <c r="D269" s="211"/>
      <c r="E269" s="211"/>
      <c r="F269" s="211"/>
      <c r="G269" s="212" t="s">
        <v>15</v>
      </c>
      <c r="H269" s="213"/>
      <c r="I269" s="214"/>
      <c r="J269" s="215"/>
      <c r="K269" s="216">
        <f>K267</f>
        <v>9324899412</v>
      </c>
      <c r="L269" s="10"/>
      <c r="M269" s="5"/>
    </row>
    <row r="270" spans="1:13" ht="30" customHeight="1">
      <c r="A270" s="5"/>
      <c r="B270" s="9"/>
      <c r="C270" s="210"/>
      <c r="D270" s="217"/>
      <c r="E270" s="210"/>
      <c r="F270" s="210"/>
      <c r="G270" s="218" t="s">
        <v>483</v>
      </c>
      <c r="H270" s="213"/>
      <c r="I270" s="214"/>
      <c r="J270" s="219">
        <v>0.01</v>
      </c>
      <c r="K270" s="220">
        <f>ROUND($K$269*$J$270/1.32,0)</f>
        <v>70643177</v>
      </c>
      <c r="L270" s="10"/>
      <c r="M270" s="5"/>
    </row>
    <row r="271" spans="1:13" ht="30" customHeight="1">
      <c r="A271" s="5"/>
      <c r="B271" s="9"/>
      <c r="C271" s="210"/>
      <c r="D271" s="217"/>
      <c r="E271" s="210"/>
      <c r="F271" s="210"/>
      <c r="G271" s="218" t="s">
        <v>484</v>
      </c>
      <c r="H271" s="213"/>
      <c r="I271" s="214"/>
      <c r="J271" s="219"/>
      <c r="K271" s="220">
        <v>35334337</v>
      </c>
      <c r="L271" s="10"/>
      <c r="M271" s="5"/>
    </row>
    <row r="272" spans="1:13" ht="30" customHeight="1" thickBot="1">
      <c r="A272" s="5"/>
      <c r="B272" s="9"/>
      <c r="C272" s="210"/>
      <c r="D272" s="217"/>
      <c r="E272" s="210"/>
      <c r="F272" s="221"/>
      <c r="G272" s="218" t="s">
        <v>485</v>
      </c>
      <c r="H272" s="213"/>
      <c r="I272" s="214"/>
      <c r="J272" s="219"/>
      <c r="K272" s="220">
        <v>89508512</v>
      </c>
      <c r="L272" s="10"/>
      <c r="M272" s="5"/>
    </row>
    <row r="273" spans="1:13" ht="30" customHeight="1" thickBot="1">
      <c r="A273" s="5"/>
      <c r="B273" s="9"/>
      <c r="C273" s="210"/>
      <c r="D273" s="217"/>
      <c r="E273" s="210"/>
      <c r="F273" s="210"/>
      <c r="G273" s="222" t="s">
        <v>16</v>
      </c>
      <c r="H273" s="223"/>
      <c r="I273" s="224"/>
      <c r="J273" s="225"/>
      <c r="K273" s="175">
        <f>SUM(K269:K272)</f>
        <v>9520385438</v>
      </c>
      <c r="L273" s="10"/>
      <c r="M273" s="5"/>
    </row>
    <row r="274" spans="1:13" s="3" customFormat="1" thickBot="1">
      <c r="A274" s="11"/>
      <c r="B274" s="12"/>
      <c r="C274" s="125"/>
      <c r="D274" s="126"/>
      <c r="E274" s="126"/>
      <c r="F274" s="126"/>
      <c r="G274" s="125"/>
      <c r="H274" s="125"/>
      <c r="I274" s="127"/>
      <c r="J274" s="128"/>
      <c r="K274" s="129"/>
      <c r="L274" s="13"/>
      <c r="M274" s="11"/>
    </row>
    <row r="275" spans="1:13" s="3" customFormat="1" thickBot="1">
      <c r="A275" s="11"/>
      <c r="B275" s="12"/>
      <c r="C275" s="130"/>
      <c r="D275" s="239"/>
      <c r="E275" s="239"/>
      <c r="F275" s="239"/>
      <c r="G275" s="239"/>
      <c r="H275" s="239"/>
      <c r="I275" s="239"/>
      <c r="J275" s="239"/>
      <c r="K275" s="240"/>
      <c r="L275" s="14"/>
      <c r="M275" s="11"/>
    </row>
    <row r="276" spans="1:13" s="3" customFormat="1" ht="30" customHeight="1">
      <c r="A276" s="11"/>
      <c r="B276" s="12"/>
      <c r="C276" s="230" t="s">
        <v>17</v>
      </c>
      <c r="D276" s="231"/>
      <c r="E276" s="231"/>
      <c r="F276" s="231"/>
      <c r="G276" s="231"/>
      <c r="H276" s="238" t="s">
        <v>18</v>
      </c>
      <c r="I276" s="238"/>
      <c r="J276" s="238"/>
      <c r="K276" s="131" t="s">
        <v>19</v>
      </c>
      <c r="L276" s="15"/>
      <c r="M276" s="11"/>
    </row>
    <row r="277" spans="1:13" s="3" customFormat="1" ht="32.25" customHeight="1">
      <c r="A277" s="11"/>
      <c r="B277" s="12"/>
      <c r="C277" s="230" t="s">
        <v>20</v>
      </c>
      <c r="D277" s="231"/>
      <c r="E277" s="231"/>
      <c r="F277" s="231"/>
      <c r="G277" s="231"/>
      <c r="H277" s="237" t="s">
        <v>21</v>
      </c>
      <c r="I277" s="237"/>
      <c r="J277" s="132" t="s">
        <v>22</v>
      </c>
      <c r="K277" s="226">
        <v>0.27</v>
      </c>
      <c r="L277" s="15"/>
      <c r="M277" s="11"/>
    </row>
    <row r="278" spans="1:13" s="3" customFormat="1" ht="30" customHeight="1">
      <c r="A278" s="11"/>
      <c r="B278" s="12"/>
      <c r="C278" s="230" t="s">
        <v>23</v>
      </c>
      <c r="D278" s="231"/>
      <c r="E278" s="231"/>
      <c r="F278" s="231"/>
      <c r="G278" s="231"/>
      <c r="H278" s="234" t="s">
        <v>486</v>
      </c>
      <c r="I278" s="235"/>
      <c r="J278" s="132" t="s">
        <v>24</v>
      </c>
      <c r="K278" s="226">
        <v>0.01</v>
      </c>
      <c r="L278" s="15"/>
      <c r="M278" s="11"/>
    </row>
    <row r="279" spans="1:13" s="4" customFormat="1" ht="28.5" customHeight="1">
      <c r="A279" s="11"/>
      <c r="B279" s="12"/>
      <c r="C279" s="138"/>
      <c r="E279" s="139"/>
      <c r="F279" s="139"/>
      <c r="G279" s="140"/>
      <c r="H279" s="236" t="s">
        <v>71</v>
      </c>
      <c r="I279" s="237"/>
      <c r="J279" s="132" t="s">
        <v>25</v>
      </c>
      <c r="K279" s="226">
        <v>0.04</v>
      </c>
      <c r="L279" s="13"/>
      <c r="M279" s="11"/>
    </row>
    <row r="280" spans="1:13" ht="25.5" customHeight="1">
      <c r="A280" s="5"/>
      <c r="B280" s="9"/>
      <c r="C280" s="141"/>
      <c r="D280" s="142"/>
      <c r="E280" s="142"/>
      <c r="F280" s="142"/>
      <c r="G280" s="143"/>
      <c r="H280" s="237" t="s">
        <v>26</v>
      </c>
      <c r="I280" s="237"/>
      <c r="J280" s="132" t="s">
        <v>27</v>
      </c>
      <c r="K280" s="227">
        <f>SUM(K277:K279)</f>
        <v>0.32</v>
      </c>
      <c r="L280" s="10"/>
      <c r="M280" s="5"/>
    </row>
    <row r="281" spans="1:13" ht="17.25" thickBot="1">
      <c r="A281" s="5"/>
      <c r="B281" s="9"/>
      <c r="C281" s="146"/>
      <c r="D281" s="144"/>
      <c r="E281" s="144"/>
      <c r="F281" s="144"/>
      <c r="G281" s="145"/>
      <c r="H281" s="232"/>
      <c r="I281" s="232"/>
      <c r="J281" s="232"/>
      <c r="K281" s="233"/>
      <c r="L281" s="10"/>
      <c r="M281" s="5"/>
    </row>
    <row r="282" spans="1:13" ht="17.25" thickBot="1">
      <c r="A282" s="5"/>
      <c r="B282" s="155"/>
      <c r="C282" s="156"/>
      <c r="D282" s="156"/>
      <c r="E282" s="157"/>
      <c r="F282" s="156"/>
      <c r="G282" s="158"/>
      <c r="H282" s="156"/>
      <c r="I282" s="156"/>
      <c r="J282" s="156"/>
      <c r="K282" s="156"/>
      <c r="L282" s="159"/>
      <c r="M282" s="5"/>
    </row>
    <row r="283" spans="1:13" ht="17.25" thickTop="1">
      <c r="A283" s="5"/>
      <c r="B283" s="5"/>
      <c r="C283" s="5"/>
      <c r="D283" s="5"/>
      <c r="E283" s="6"/>
      <c r="F283" s="5"/>
      <c r="G283" s="5"/>
      <c r="H283" s="5"/>
      <c r="I283" s="5"/>
      <c r="J283" s="5"/>
      <c r="K283" s="5"/>
      <c r="L283" s="5"/>
      <c r="M283" s="5"/>
    </row>
  </sheetData>
  <mergeCells count="22">
    <mergeCell ref="K7:K8"/>
    <mergeCell ref="C7:C8"/>
    <mergeCell ref="D7:D8"/>
    <mergeCell ref="G7:G8"/>
    <mergeCell ref="H7:H8"/>
    <mergeCell ref="E7:F7"/>
    <mergeCell ref="C3:F3"/>
    <mergeCell ref="C277:G277"/>
    <mergeCell ref="H281:K281"/>
    <mergeCell ref="C278:G278"/>
    <mergeCell ref="H278:I278"/>
    <mergeCell ref="H279:I279"/>
    <mergeCell ref="H280:I280"/>
    <mergeCell ref="C276:G276"/>
    <mergeCell ref="H276:J276"/>
    <mergeCell ref="H277:I277"/>
    <mergeCell ref="D275:K275"/>
    <mergeCell ref="C6:K6"/>
    <mergeCell ref="I7:I8"/>
    <mergeCell ref="C267:J267"/>
    <mergeCell ref="C5:K5"/>
    <mergeCell ref="J7:J8"/>
  </mergeCells>
  <pageMargins left="0.11811023622047245" right="0.11811023622047245" top="0.15748031496062992" bottom="0.15748031496062992" header="0.31496062992125984" footer="0.31496062992125984"/>
  <pageSetup scale="4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18683B-24ED-4DF4-A17C-6B3FCF75A7B4}">
  <dimension ref="A1:M283"/>
  <sheetViews>
    <sheetView showGridLines="0" tabSelected="1" view="pageBreakPreview" zoomScaleNormal="100" zoomScaleSheetLayoutView="100" zoomScalePageLayoutView="55" workbookViewId="0">
      <selection activeCell="J7" sqref="J7:J8"/>
    </sheetView>
  </sheetViews>
  <sheetFormatPr baseColWidth="10" defaultColWidth="11.42578125" defaultRowHeight="16.5"/>
  <cols>
    <col min="1" max="2" width="3.42578125" style="1" customWidth="1"/>
    <col min="3" max="3" width="5.1406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153"/>
      <c r="D2" s="153"/>
      <c r="E2" s="154"/>
      <c r="F2" s="153"/>
      <c r="G2" s="153"/>
      <c r="H2" s="153"/>
      <c r="I2" s="153"/>
      <c r="J2" s="153"/>
      <c r="K2" s="153"/>
      <c r="L2" s="8"/>
      <c r="M2" s="5"/>
    </row>
    <row r="3" spans="1:13" ht="27" customHeight="1">
      <c r="A3" s="5"/>
      <c r="B3" s="9"/>
      <c r="C3" s="228" t="s">
        <v>86</v>
      </c>
      <c r="D3" s="229"/>
      <c r="E3" s="229"/>
      <c r="F3" s="229"/>
      <c r="G3" s="5"/>
      <c r="H3" s="5"/>
      <c r="I3" s="5"/>
      <c r="J3" s="5"/>
      <c r="K3" s="5"/>
      <c r="L3" s="10"/>
      <c r="M3" s="5"/>
    </row>
    <row r="4" spans="1:13">
      <c r="A4" s="5"/>
      <c r="B4" s="9"/>
      <c r="C4" s="134" t="s">
        <v>0</v>
      </c>
      <c r="D4" s="133" t="s">
        <v>88</v>
      </c>
      <c r="E4" s="134" t="s">
        <v>1</v>
      </c>
      <c r="F4" s="135">
        <v>1</v>
      </c>
      <c r="G4" s="5"/>
      <c r="H4" s="5"/>
      <c r="I4" s="5"/>
      <c r="J4" s="5"/>
      <c r="K4" s="5"/>
      <c r="L4" s="10"/>
      <c r="M4" s="5"/>
    </row>
    <row r="5" spans="1:13">
      <c r="A5" s="5"/>
      <c r="B5" s="9"/>
      <c r="C5" s="255" t="s">
        <v>28</v>
      </c>
      <c r="D5" s="255"/>
      <c r="E5" s="255"/>
      <c r="F5" s="255"/>
      <c r="G5" s="255"/>
      <c r="H5" s="255"/>
      <c r="I5" s="255"/>
      <c r="J5" s="255"/>
      <c r="K5" s="255"/>
      <c r="L5" s="10"/>
      <c r="M5" s="5"/>
    </row>
    <row r="6" spans="1:13" ht="17.25" thickBot="1">
      <c r="A6" s="5"/>
      <c r="B6" s="9"/>
      <c r="C6" s="241" t="s">
        <v>29</v>
      </c>
      <c r="D6" s="241"/>
      <c r="E6" s="241"/>
      <c r="F6" s="241"/>
      <c r="G6" s="241"/>
      <c r="H6" s="241"/>
      <c r="I6" s="241"/>
      <c r="J6" s="241"/>
      <c r="K6" s="241"/>
      <c r="L6" s="10"/>
      <c r="M6" s="5"/>
    </row>
    <row r="7" spans="1:13" ht="30" customHeight="1">
      <c r="A7" s="5"/>
      <c r="B7" s="9"/>
      <c r="C7" s="252" t="s">
        <v>3</v>
      </c>
      <c r="D7" s="242" t="s">
        <v>4</v>
      </c>
      <c r="E7" s="254" t="s">
        <v>5</v>
      </c>
      <c r="F7" s="254"/>
      <c r="G7" s="252" t="s">
        <v>6</v>
      </c>
      <c r="H7" s="242" t="s">
        <v>7</v>
      </c>
      <c r="I7" s="242" t="s">
        <v>8</v>
      </c>
      <c r="J7" s="248" t="s">
        <v>9</v>
      </c>
      <c r="K7" s="250" t="s">
        <v>10</v>
      </c>
      <c r="L7" s="10"/>
      <c r="M7" s="5"/>
    </row>
    <row r="8" spans="1:13" ht="30" customHeight="1" thickBot="1">
      <c r="A8" s="5"/>
      <c r="B8" s="9"/>
      <c r="C8" s="253"/>
      <c r="D8" s="243"/>
      <c r="E8" s="162" t="s">
        <v>11</v>
      </c>
      <c r="F8" s="162" t="s">
        <v>12</v>
      </c>
      <c r="G8" s="253"/>
      <c r="H8" s="243"/>
      <c r="I8" s="243"/>
      <c r="J8" s="249"/>
      <c r="K8" s="251"/>
      <c r="L8" s="10"/>
      <c r="M8" s="5"/>
    </row>
    <row r="9" spans="1:13" ht="30" customHeight="1" thickBot="1">
      <c r="A9" s="5"/>
      <c r="B9" s="9"/>
      <c r="C9" s="163"/>
      <c r="D9" s="164" t="s">
        <v>89</v>
      </c>
      <c r="E9" s="164"/>
      <c r="F9" s="164"/>
      <c r="G9" s="165" t="s">
        <v>90</v>
      </c>
      <c r="H9" s="166"/>
      <c r="I9" s="167"/>
      <c r="J9" s="168"/>
      <c r="K9" s="169"/>
      <c r="L9" s="10"/>
      <c r="M9" s="5"/>
    </row>
    <row r="10" spans="1:13" ht="30" customHeight="1" thickBot="1">
      <c r="A10" s="5"/>
      <c r="B10" s="9"/>
      <c r="C10" s="170"/>
      <c r="D10" s="171" t="s">
        <v>91</v>
      </c>
      <c r="E10" s="172"/>
      <c r="F10" s="172"/>
      <c r="G10" s="173" t="s">
        <v>92</v>
      </c>
      <c r="H10" s="172"/>
      <c r="I10" s="172"/>
      <c r="J10" s="174"/>
      <c r="K10" s="175"/>
      <c r="L10" s="10"/>
      <c r="M10" s="5"/>
    </row>
    <row r="11" spans="1:13" ht="30" customHeight="1">
      <c r="A11" s="5"/>
      <c r="B11" s="9"/>
      <c r="C11" s="176"/>
      <c r="D11" s="177" t="s">
        <v>93</v>
      </c>
      <c r="E11" s="177"/>
      <c r="F11" s="177"/>
      <c r="G11" s="178" t="s">
        <v>94</v>
      </c>
      <c r="H11" s="177" t="s">
        <v>95</v>
      </c>
      <c r="I11" s="179">
        <v>10318.280000000001</v>
      </c>
      <c r="J11" s="180"/>
      <c r="K11" s="181"/>
      <c r="L11" s="10"/>
      <c r="M11" s="5"/>
    </row>
    <row r="12" spans="1:13" ht="30" customHeight="1">
      <c r="A12" s="5"/>
      <c r="B12" s="9"/>
      <c r="C12" s="176"/>
      <c r="D12" s="177" t="s">
        <v>96</v>
      </c>
      <c r="E12" s="177"/>
      <c r="F12" s="177"/>
      <c r="G12" s="178" t="s">
        <v>97</v>
      </c>
      <c r="H12" s="177" t="s">
        <v>98</v>
      </c>
      <c r="I12" s="179">
        <v>412.03</v>
      </c>
      <c r="J12" s="180"/>
      <c r="K12" s="181"/>
      <c r="L12" s="10"/>
      <c r="M12" s="5"/>
    </row>
    <row r="13" spans="1:13" ht="30" customHeight="1">
      <c r="A13" s="5"/>
      <c r="B13" s="9"/>
      <c r="C13" s="176"/>
      <c r="D13" s="177" t="s">
        <v>99</v>
      </c>
      <c r="E13" s="177"/>
      <c r="F13" s="177"/>
      <c r="G13" s="178" t="s">
        <v>100</v>
      </c>
      <c r="H13" s="177" t="s">
        <v>101</v>
      </c>
      <c r="I13" s="179">
        <v>1</v>
      </c>
      <c r="J13" s="180"/>
      <c r="K13" s="181"/>
      <c r="L13" s="10"/>
      <c r="M13" s="5"/>
    </row>
    <row r="14" spans="1:13" ht="30" customHeight="1">
      <c r="A14" s="5"/>
      <c r="B14" s="9"/>
      <c r="C14" s="176"/>
      <c r="D14" s="177" t="s">
        <v>102</v>
      </c>
      <c r="E14" s="177"/>
      <c r="F14" s="177"/>
      <c r="G14" s="178" t="s">
        <v>103</v>
      </c>
      <c r="H14" s="177" t="s">
        <v>95</v>
      </c>
      <c r="I14" s="179">
        <v>0</v>
      </c>
      <c r="J14" s="180"/>
      <c r="K14" s="181"/>
      <c r="L14" s="10"/>
      <c r="M14" s="5"/>
    </row>
    <row r="15" spans="1:13" s="5" customFormat="1" ht="30" customHeight="1">
      <c r="B15" s="9"/>
      <c r="C15" s="176"/>
      <c r="D15" s="177" t="s">
        <v>104</v>
      </c>
      <c r="E15" s="177"/>
      <c r="F15" s="177"/>
      <c r="G15" s="178" t="s">
        <v>105</v>
      </c>
      <c r="H15" s="177" t="s">
        <v>101</v>
      </c>
      <c r="I15" s="179">
        <v>1</v>
      </c>
      <c r="J15" s="180"/>
      <c r="K15" s="181"/>
      <c r="L15" s="10"/>
    </row>
    <row r="16" spans="1:13" ht="71.25">
      <c r="B16" s="16"/>
      <c r="C16" s="176"/>
      <c r="D16" s="177" t="s">
        <v>106</v>
      </c>
      <c r="E16" s="177"/>
      <c r="F16" s="177"/>
      <c r="G16" s="178" t="s">
        <v>107</v>
      </c>
      <c r="H16" s="177" t="s">
        <v>108</v>
      </c>
      <c r="I16" s="179">
        <v>2990.12</v>
      </c>
      <c r="J16" s="180"/>
      <c r="K16" s="181"/>
      <c r="L16" s="17"/>
    </row>
    <row r="17" spans="1:13" ht="30" customHeight="1" thickBot="1">
      <c r="A17" s="5"/>
      <c r="B17" s="9"/>
      <c r="C17" s="182" t="s">
        <v>13</v>
      </c>
      <c r="D17" s="183"/>
      <c r="E17" s="183"/>
      <c r="F17" s="183"/>
      <c r="G17" s="184"/>
      <c r="H17" s="183"/>
      <c r="I17" s="185"/>
      <c r="J17" s="186"/>
      <c r="K17" s="187"/>
      <c r="L17" s="10"/>
      <c r="M17" s="5"/>
    </row>
    <row r="18" spans="1:13" ht="30" customHeight="1" thickBot="1">
      <c r="A18" s="5"/>
      <c r="B18" s="9"/>
      <c r="C18" s="163"/>
      <c r="D18" s="164" t="s">
        <v>109</v>
      </c>
      <c r="E18" s="164"/>
      <c r="F18" s="164"/>
      <c r="G18" s="165" t="s">
        <v>110</v>
      </c>
      <c r="H18" s="166"/>
      <c r="I18" s="167"/>
      <c r="J18" s="168"/>
      <c r="K18" s="169"/>
      <c r="L18" s="10"/>
      <c r="M18" s="5"/>
    </row>
    <row r="19" spans="1:13" ht="30" customHeight="1" thickBot="1">
      <c r="A19" s="5"/>
      <c r="B19" s="9"/>
      <c r="C19" s="170"/>
      <c r="D19" s="171" t="s">
        <v>111</v>
      </c>
      <c r="E19" s="172"/>
      <c r="F19" s="172"/>
      <c r="G19" s="173" t="s">
        <v>112</v>
      </c>
      <c r="H19" s="172"/>
      <c r="I19" s="172"/>
      <c r="J19" s="174"/>
      <c r="K19" s="175"/>
      <c r="L19" s="10"/>
      <c r="M19" s="5"/>
    </row>
    <row r="20" spans="1:13" ht="30" customHeight="1">
      <c r="A20" s="5"/>
      <c r="B20" s="9"/>
      <c r="C20" s="176"/>
      <c r="D20" s="177" t="s">
        <v>113</v>
      </c>
      <c r="E20" s="177"/>
      <c r="F20" s="177"/>
      <c r="G20" s="178" t="s">
        <v>114</v>
      </c>
      <c r="H20" s="177" t="s">
        <v>95</v>
      </c>
      <c r="I20" s="179">
        <v>2215.63</v>
      </c>
      <c r="J20" s="180"/>
      <c r="K20" s="188"/>
      <c r="L20" s="10"/>
      <c r="M20" s="5"/>
    </row>
    <row r="21" spans="1:13" ht="30" customHeight="1">
      <c r="A21" s="5"/>
      <c r="B21" s="9"/>
      <c r="C21" s="176"/>
      <c r="D21" s="177" t="s">
        <v>106</v>
      </c>
      <c r="E21" s="177"/>
      <c r="F21" s="177"/>
      <c r="G21" s="178" t="s">
        <v>115</v>
      </c>
      <c r="H21" s="177" t="s">
        <v>108</v>
      </c>
      <c r="I21" s="179">
        <v>74.28</v>
      </c>
      <c r="J21" s="180"/>
      <c r="K21" s="188"/>
      <c r="L21" s="10"/>
      <c r="M21" s="5"/>
    </row>
    <row r="22" spans="1:13" s="5" customFormat="1" ht="75" customHeight="1">
      <c r="B22" s="9"/>
      <c r="C22" s="176"/>
      <c r="D22" s="177" t="s">
        <v>116</v>
      </c>
      <c r="E22" s="177"/>
      <c r="F22" s="177"/>
      <c r="G22" s="178" t="s">
        <v>107</v>
      </c>
      <c r="H22" s="177" t="s">
        <v>108</v>
      </c>
      <c r="I22" s="179">
        <v>53.02</v>
      </c>
      <c r="J22" s="180"/>
      <c r="K22" s="188"/>
      <c r="L22" s="10"/>
    </row>
    <row r="23" spans="1:13" ht="30" customHeight="1">
      <c r="A23" s="5"/>
      <c r="B23" s="9"/>
      <c r="C23" s="176"/>
      <c r="D23" s="177" t="s">
        <v>117</v>
      </c>
      <c r="E23" s="177"/>
      <c r="F23" s="177"/>
      <c r="G23" s="178" t="s">
        <v>118</v>
      </c>
      <c r="H23" s="177" t="s">
        <v>108</v>
      </c>
      <c r="I23" s="179">
        <v>96.57</v>
      </c>
      <c r="J23" s="180"/>
      <c r="K23" s="188"/>
      <c r="L23" s="10"/>
      <c r="M23" s="5"/>
    </row>
    <row r="24" spans="1:13" s="5" customFormat="1" ht="30" customHeight="1" thickBot="1">
      <c r="B24" s="9"/>
      <c r="C24" s="189" t="s">
        <v>13</v>
      </c>
      <c r="D24" s="190"/>
      <c r="E24" s="190"/>
      <c r="F24" s="191"/>
      <c r="G24" s="192"/>
      <c r="H24" s="191"/>
      <c r="I24" s="179"/>
      <c r="J24" s="193"/>
      <c r="K24" s="187"/>
      <c r="L24" s="10"/>
    </row>
    <row r="25" spans="1:13" ht="30" customHeight="1" thickBot="1">
      <c r="A25" s="5"/>
      <c r="B25" s="9"/>
      <c r="C25" s="170"/>
      <c r="D25" s="171" t="s">
        <v>119</v>
      </c>
      <c r="E25" s="172"/>
      <c r="F25" s="172"/>
      <c r="G25" s="173" t="s">
        <v>120</v>
      </c>
      <c r="H25" s="172"/>
      <c r="I25" s="172"/>
      <c r="J25" s="174"/>
      <c r="K25" s="175"/>
      <c r="L25" s="10"/>
      <c r="M25" s="5"/>
    </row>
    <row r="26" spans="1:13" ht="30" customHeight="1">
      <c r="A26" s="5"/>
      <c r="B26" s="9"/>
      <c r="C26" s="176"/>
      <c r="D26" s="177" t="s">
        <v>121</v>
      </c>
      <c r="E26" s="177"/>
      <c r="F26" s="177"/>
      <c r="G26" s="178" t="s">
        <v>122</v>
      </c>
      <c r="H26" s="177" t="s">
        <v>108</v>
      </c>
      <c r="I26" s="179">
        <v>7.5</v>
      </c>
      <c r="J26" s="180"/>
      <c r="K26" s="194"/>
      <c r="L26" s="10"/>
      <c r="M26" s="5"/>
    </row>
    <row r="27" spans="1:13" ht="30" customHeight="1">
      <c r="A27" s="5"/>
      <c r="B27" s="9"/>
      <c r="C27" s="176"/>
      <c r="D27" s="195" t="s">
        <v>121</v>
      </c>
      <c r="E27" s="195"/>
      <c r="F27" s="195"/>
      <c r="G27" s="178" t="s">
        <v>123</v>
      </c>
      <c r="H27" s="177" t="s">
        <v>108</v>
      </c>
      <c r="I27" s="179">
        <v>7.51</v>
      </c>
      <c r="J27" s="180"/>
      <c r="K27" s="188"/>
      <c r="L27" s="10"/>
      <c r="M27" s="5"/>
    </row>
    <row r="28" spans="1:13" ht="30" customHeight="1">
      <c r="A28" s="5"/>
      <c r="B28" s="9"/>
      <c r="C28" s="176"/>
      <c r="D28" s="177" t="s">
        <v>124</v>
      </c>
      <c r="E28" s="177"/>
      <c r="F28" s="177"/>
      <c r="G28" s="178" t="s">
        <v>125</v>
      </c>
      <c r="H28" s="177" t="s">
        <v>98</v>
      </c>
      <c r="I28" s="179">
        <v>66.599999999999994</v>
      </c>
      <c r="J28" s="180"/>
      <c r="K28" s="188"/>
      <c r="L28" s="10"/>
      <c r="M28" s="5"/>
    </row>
    <row r="29" spans="1:13" ht="30" customHeight="1">
      <c r="A29" s="5"/>
      <c r="B29" s="9"/>
      <c r="C29" s="176"/>
      <c r="D29" s="177" t="s">
        <v>126</v>
      </c>
      <c r="E29" s="177"/>
      <c r="F29" s="177"/>
      <c r="G29" s="178" t="s">
        <v>127</v>
      </c>
      <c r="H29" s="177" t="s">
        <v>108</v>
      </c>
      <c r="I29" s="179">
        <v>7.51</v>
      </c>
      <c r="J29" s="180"/>
      <c r="K29" s="188"/>
      <c r="L29" s="10"/>
      <c r="M29" s="5"/>
    </row>
    <row r="30" spans="1:13" ht="30" customHeight="1">
      <c r="A30" s="5"/>
      <c r="B30" s="9"/>
      <c r="C30" s="176"/>
      <c r="D30" s="177" t="s">
        <v>128</v>
      </c>
      <c r="E30" s="177"/>
      <c r="F30" s="177"/>
      <c r="G30" s="178" t="s">
        <v>129</v>
      </c>
      <c r="H30" s="177" t="s">
        <v>98</v>
      </c>
      <c r="I30" s="179">
        <v>88.38</v>
      </c>
      <c r="J30" s="196"/>
      <c r="K30" s="188"/>
      <c r="L30" s="10"/>
      <c r="M30" s="5"/>
    </row>
    <row r="31" spans="1:13" ht="30" customHeight="1">
      <c r="A31" s="5"/>
      <c r="B31" s="9"/>
      <c r="C31" s="176"/>
      <c r="D31" s="177" t="s">
        <v>130</v>
      </c>
      <c r="E31" s="177"/>
      <c r="F31" s="177"/>
      <c r="G31" s="178" t="s">
        <v>131</v>
      </c>
      <c r="H31" s="177" t="s">
        <v>132</v>
      </c>
      <c r="I31" s="179">
        <v>3597.1</v>
      </c>
      <c r="J31" s="196"/>
      <c r="K31" s="188"/>
      <c r="L31" s="10"/>
      <c r="M31" s="5"/>
    </row>
    <row r="32" spans="1:13" ht="30" customHeight="1">
      <c r="A32" s="5"/>
      <c r="B32" s="9"/>
      <c r="C32" s="176"/>
      <c r="D32" s="177" t="s">
        <v>133</v>
      </c>
      <c r="E32" s="177"/>
      <c r="F32" s="177"/>
      <c r="G32" s="178" t="s">
        <v>134</v>
      </c>
      <c r="H32" s="177" t="s">
        <v>95</v>
      </c>
      <c r="I32" s="179">
        <v>152.05000000000001</v>
      </c>
      <c r="J32" s="180"/>
      <c r="K32" s="188"/>
      <c r="L32" s="10"/>
      <c r="M32" s="5"/>
    </row>
    <row r="33" spans="1:13" ht="30" customHeight="1">
      <c r="A33" s="5"/>
      <c r="B33" s="9"/>
      <c r="C33" s="176"/>
      <c r="D33" s="177" t="s">
        <v>135</v>
      </c>
      <c r="E33" s="177"/>
      <c r="F33" s="177"/>
      <c r="G33" s="178" t="s">
        <v>136</v>
      </c>
      <c r="H33" s="197" t="s">
        <v>132</v>
      </c>
      <c r="I33" s="179">
        <v>859.01</v>
      </c>
      <c r="J33" s="180"/>
      <c r="K33" s="188"/>
      <c r="L33" s="10"/>
      <c r="M33" s="5"/>
    </row>
    <row r="34" spans="1:13" ht="30" customHeight="1" thickBot="1">
      <c r="A34" s="5"/>
      <c r="B34" s="9"/>
      <c r="C34" s="198" t="s">
        <v>13</v>
      </c>
      <c r="D34" s="183"/>
      <c r="E34" s="183"/>
      <c r="F34" s="183"/>
      <c r="G34" s="184"/>
      <c r="H34" s="183"/>
      <c r="I34" s="179"/>
      <c r="J34" s="186"/>
      <c r="K34" s="199"/>
      <c r="L34" s="10"/>
      <c r="M34" s="5"/>
    </row>
    <row r="35" spans="1:13" ht="30" customHeight="1" thickBot="1">
      <c r="A35" s="5"/>
      <c r="B35" s="9"/>
      <c r="C35" s="170"/>
      <c r="D35" s="171" t="s">
        <v>137</v>
      </c>
      <c r="E35" s="172"/>
      <c r="F35" s="172"/>
      <c r="G35" s="173" t="s">
        <v>138</v>
      </c>
      <c r="H35" s="172"/>
      <c r="I35" s="172"/>
      <c r="J35" s="174"/>
      <c r="K35" s="175"/>
      <c r="L35" s="10"/>
      <c r="M35" s="5"/>
    </row>
    <row r="36" spans="1:13" ht="30" customHeight="1">
      <c r="A36" s="5"/>
      <c r="B36" s="9"/>
      <c r="C36" s="176"/>
      <c r="D36" s="177" t="s">
        <v>139</v>
      </c>
      <c r="E36" s="177"/>
      <c r="F36" s="177"/>
      <c r="G36" s="178" t="s">
        <v>140</v>
      </c>
      <c r="H36" s="177" t="s">
        <v>95</v>
      </c>
      <c r="I36" s="179">
        <v>190.49</v>
      </c>
      <c r="J36" s="180"/>
      <c r="K36" s="188"/>
      <c r="L36" s="10"/>
      <c r="M36" s="5"/>
    </row>
    <row r="37" spans="1:13" ht="30" customHeight="1">
      <c r="A37" s="5"/>
      <c r="B37" s="9"/>
      <c r="C37" s="176"/>
      <c r="D37" s="177" t="s">
        <v>141</v>
      </c>
      <c r="E37" s="177"/>
      <c r="F37" s="177"/>
      <c r="G37" s="178" t="s">
        <v>487</v>
      </c>
      <c r="H37" s="177" t="s">
        <v>95</v>
      </c>
      <c r="I37" s="179">
        <v>380.98</v>
      </c>
      <c r="J37" s="180"/>
      <c r="K37" s="188"/>
      <c r="L37" s="10"/>
      <c r="M37" s="5"/>
    </row>
    <row r="38" spans="1:13" ht="30" customHeight="1">
      <c r="A38" s="5"/>
      <c r="B38" s="9"/>
      <c r="C38" s="176"/>
      <c r="D38" s="177" t="s">
        <v>143</v>
      </c>
      <c r="E38" s="177"/>
      <c r="F38" s="177"/>
      <c r="G38" s="178" t="s">
        <v>144</v>
      </c>
      <c r="H38" s="177" t="s">
        <v>145</v>
      </c>
      <c r="I38" s="179">
        <v>15.81</v>
      </c>
      <c r="J38" s="180"/>
      <c r="K38" s="188"/>
      <c r="L38" s="10"/>
      <c r="M38" s="5"/>
    </row>
    <row r="39" spans="1:13" ht="30" customHeight="1" thickBot="1">
      <c r="A39" s="5"/>
      <c r="B39" s="9"/>
      <c r="C39" s="189" t="s">
        <v>13</v>
      </c>
      <c r="D39" s="200"/>
      <c r="E39" s="200"/>
      <c r="F39" s="200"/>
      <c r="G39" s="201"/>
      <c r="H39" s="202"/>
      <c r="I39" s="179"/>
      <c r="J39" s="203"/>
      <c r="K39" s="187"/>
      <c r="L39" s="10"/>
      <c r="M39" s="5"/>
    </row>
    <row r="40" spans="1:13" ht="30" customHeight="1" thickBot="1">
      <c r="A40" s="5"/>
      <c r="B40" s="9"/>
      <c r="C40" s="170"/>
      <c r="D40" s="171" t="s">
        <v>146</v>
      </c>
      <c r="E40" s="172"/>
      <c r="F40" s="172"/>
      <c r="G40" s="173" t="s">
        <v>147</v>
      </c>
      <c r="H40" s="172"/>
      <c r="I40" s="172"/>
      <c r="J40" s="174"/>
      <c r="K40" s="175"/>
      <c r="L40" s="10"/>
      <c r="M40" s="5"/>
    </row>
    <row r="41" spans="1:13" ht="30" customHeight="1">
      <c r="A41" s="5"/>
      <c r="B41" s="9"/>
      <c r="C41" s="176"/>
      <c r="D41" s="177" t="s">
        <v>148</v>
      </c>
      <c r="E41" s="177"/>
      <c r="F41" s="177"/>
      <c r="G41" s="178" t="s">
        <v>149</v>
      </c>
      <c r="H41" s="177" t="s">
        <v>95</v>
      </c>
      <c r="I41" s="179">
        <v>121</v>
      </c>
      <c r="J41" s="180"/>
      <c r="K41" s="188"/>
      <c r="L41" s="10"/>
      <c r="M41" s="5"/>
    </row>
    <row r="42" spans="1:13" ht="30" customHeight="1" thickBot="1">
      <c r="A42" s="5"/>
      <c r="B42" s="9"/>
      <c r="C42" s="189" t="s">
        <v>13</v>
      </c>
      <c r="D42" s="200"/>
      <c r="E42" s="200"/>
      <c r="F42" s="200"/>
      <c r="G42" s="201"/>
      <c r="H42" s="202"/>
      <c r="I42" s="179"/>
      <c r="J42" s="203"/>
      <c r="K42" s="187"/>
      <c r="L42" s="10"/>
      <c r="M42" s="5"/>
    </row>
    <row r="43" spans="1:13" ht="30" customHeight="1" thickBot="1">
      <c r="A43" s="5"/>
      <c r="B43" s="9"/>
      <c r="C43" s="170"/>
      <c r="D43" s="171" t="s">
        <v>150</v>
      </c>
      <c r="E43" s="172"/>
      <c r="F43" s="172"/>
      <c r="G43" s="173" t="s">
        <v>151</v>
      </c>
      <c r="H43" s="172"/>
      <c r="I43" s="172"/>
      <c r="J43" s="174"/>
      <c r="K43" s="175"/>
      <c r="L43" s="10"/>
      <c r="M43" s="5"/>
    </row>
    <row r="44" spans="1:13" ht="30" customHeight="1">
      <c r="A44" s="5"/>
      <c r="B44" s="9"/>
      <c r="C44" s="176"/>
      <c r="D44" s="177" t="s">
        <v>152</v>
      </c>
      <c r="E44" s="177"/>
      <c r="F44" s="177"/>
      <c r="G44" s="178" t="s">
        <v>153</v>
      </c>
      <c r="H44" s="177" t="s">
        <v>95</v>
      </c>
      <c r="I44" s="179">
        <v>380.98</v>
      </c>
      <c r="J44" s="180"/>
      <c r="K44" s="181"/>
      <c r="L44" s="10"/>
      <c r="M44" s="5"/>
    </row>
    <row r="45" spans="1:13" ht="30" customHeight="1">
      <c r="A45" s="5"/>
      <c r="B45" s="9"/>
      <c r="C45" s="176"/>
      <c r="D45" s="177" t="s">
        <v>154</v>
      </c>
      <c r="E45" s="177"/>
      <c r="F45" s="177"/>
      <c r="G45" s="178" t="s">
        <v>488</v>
      </c>
      <c r="H45" s="177" t="s">
        <v>95</v>
      </c>
      <c r="I45" s="179">
        <v>380.98</v>
      </c>
      <c r="J45" s="180"/>
      <c r="K45" s="181"/>
      <c r="L45" s="10"/>
      <c r="M45" s="5"/>
    </row>
    <row r="46" spans="1:13" ht="30" customHeight="1">
      <c r="A46" s="5"/>
      <c r="B46" s="9"/>
      <c r="C46" s="176"/>
      <c r="D46" s="177" t="s">
        <v>155</v>
      </c>
      <c r="E46" s="177"/>
      <c r="F46" s="177"/>
      <c r="G46" s="178" t="s">
        <v>156</v>
      </c>
      <c r="H46" s="177" t="s">
        <v>95</v>
      </c>
      <c r="I46" s="179">
        <v>83.2</v>
      </c>
      <c r="J46" s="180"/>
      <c r="K46" s="181"/>
      <c r="L46" s="10"/>
      <c r="M46" s="5"/>
    </row>
    <row r="47" spans="1:13" ht="30" customHeight="1" thickBot="1">
      <c r="A47" s="5"/>
      <c r="B47" s="9"/>
      <c r="C47" s="189" t="s">
        <v>13</v>
      </c>
      <c r="D47" s="202"/>
      <c r="E47" s="202"/>
      <c r="F47" s="202"/>
      <c r="G47" s="201"/>
      <c r="H47" s="202"/>
      <c r="I47" s="179"/>
      <c r="J47" s="203"/>
      <c r="K47" s="187"/>
      <c r="L47" s="10"/>
      <c r="M47" s="5"/>
    </row>
    <row r="48" spans="1:13" ht="30" customHeight="1" thickBot="1">
      <c r="A48" s="5"/>
      <c r="B48" s="9"/>
      <c r="C48" s="170"/>
      <c r="D48" s="171" t="s">
        <v>157</v>
      </c>
      <c r="E48" s="172"/>
      <c r="F48" s="172"/>
      <c r="G48" s="173" t="s">
        <v>158</v>
      </c>
      <c r="H48" s="172"/>
      <c r="I48" s="172"/>
      <c r="J48" s="174"/>
      <c r="K48" s="175"/>
      <c r="L48" s="10"/>
      <c r="M48" s="5"/>
    </row>
    <row r="49" spans="1:13" ht="30" customHeight="1">
      <c r="A49" s="5"/>
      <c r="B49" s="9"/>
      <c r="C49" s="176"/>
      <c r="D49" s="177" t="s">
        <v>159</v>
      </c>
      <c r="E49" s="177"/>
      <c r="F49" s="177"/>
      <c r="G49" s="178" t="s">
        <v>160</v>
      </c>
      <c r="H49" s="177" t="s">
        <v>95</v>
      </c>
      <c r="I49" s="179">
        <v>139.22999999999999</v>
      </c>
      <c r="J49" s="180"/>
      <c r="K49" s="188"/>
      <c r="L49" s="10"/>
      <c r="M49" s="5"/>
    </row>
    <row r="50" spans="1:13" ht="30" customHeight="1">
      <c r="A50" s="5"/>
      <c r="B50" s="9"/>
      <c r="C50" s="176"/>
      <c r="D50" s="177" t="s">
        <v>161</v>
      </c>
      <c r="E50" s="177"/>
      <c r="F50" s="177"/>
      <c r="G50" s="178" t="s">
        <v>489</v>
      </c>
      <c r="H50" s="177" t="s">
        <v>95</v>
      </c>
      <c r="I50" s="179">
        <v>57.66</v>
      </c>
      <c r="J50" s="180"/>
      <c r="K50" s="188"/>
      <c r="L50" s="10"/>
      <c r="M50" s="5"/>
    </row>
    <row r="51" spans="1:13" ht="30" customHeight="1">
      <c r="A51" s="5"/>
      <c r="B51" s="9"/>
      <c r="C51" s="176"/>
      <c r="D51" s="177" t="s">
        <v>162</v>
      </c>
      <c r="E51" s="177"/>
      <c r="F51" s="177"/>
      <c r="G51" s="178" t="s">
        <v>163</v>
      </c>
      <c r="H51" s="177" t="s">
        <v>95</v>
      </c>
      <c r="I51" s="179">
        <v>139.22999999999999</v>
      </c>
      <c r="J51" s="180"/>
      <c r="K51" s="188"/>
      <c r="L51" s="10"/>
      <c r="M51" s="5"/>
    </row>
    <row r="52" spans="1:13" ht="30" customHeight="1">
      <c r="A52" s="5"/>
      <c r="B52" s="9"/>
      <c r="C52" s="176"/>
      <c r="D52" s="177" t="s">
        <v>164</v>
      </c>
      <c r="E52" s="177"/>
      <c r="F52" s="177"/>
      <c r="G52" s="178" t="s">
        <v>165</v>
      </c>
      <c r="H52" s="177" t="s">
        <v>95</v>
      </c>
      <c r="I52" s="179">
        <v>139.22999999999999</v>
      </c>
      <c r="J52" s="180"/>
      <c r="K52" s="188"/>
      <c r="L52" s="10"/>
      <c r="M52" s="5"/>
    </row>
    <row r="53" spans="1:13" ht="30" customHeight="1" thickBot="1">
      <c r="A53" s="5"/>
      <c r="B53" s="9"/>
      <c r="C53" s="189" t="s">
        <v>13</v>
      </c>
      <c r="D53" s="190"/>
      <c r="E53" s="190"/>
      <c r="F53" s="191"/>
      <c r="G53" s="192"/>
      <c r="H53" s="191"/>
      <c r="I53" s="179"/>
      <c r="J53" s="193"/>
      <c r="K53" s="187"/>
      <c r="L53" s="10"/>
      <c r="M53" s="5"/>
    </row>
    <row r="54" spans="1:13" ht="30" customHeight="1" thickBot="1">
      <c r="A54" s="5"/>
      <c r="B54" s="9"/>
      <c r="C54" s="170"/>
      <c r="D54" s="171" t="s">
        <v>166</v>
      </c>
      <c r="E54" s="172"/>
      <c r="F54" s="172"/>
      <c r="G54" s="173" t="s">
        <v>167</v>
      </c>
      <c r="H54" s="172"/>
      <c r="I54" s="172"/>
      <c r="J54" s="174"/>
      <c r="K54" s="175"/>
      <c r="L54" s="10"/>
      <c r="M54" s="5"/>
    </row>
    <row r="55" spans="1:13" ht="30" customHeight="1">
      <c r="A55" s="5"/>
      <c r="B55" s="9"/>
      <c r="C55" s="176"/>
      <c r="D55" s="177" t="s">
        <v>168</v>
      </c>
      <c r="E55" s="177"/>
      <c r="F55" s="177"/>
      <c r="G55" s="178" t="s">
        <v>169</v>
      </c>
      <c r="H55" s="177" t="s">
        <v>98</v>
      </c>
      <c r="I55" s="179">
        <v>30</v>
      </c>
      <c r="J55" s="180"/>
      <c r="K55" s="194"/>
      <c r="L55" s="10"/>
      <c r="M55" s="5"/>
    </row>
    <row r="56" spans="1:13" ht="30" customHeight="1">
      <c r="A56" s="5"/>
      <c r="B56" s="9"/>
      <c r="C56" s="176"/>
      <c r="D56" s="195" t="s">
        <v>170</v>
      </c>
      <c r="E56" s="195"/>
      <c r="F56" s="195"/>
      <c r="G56" s="178" t="s">
        <v>171</v>
      </c>
      <c r="H56" s="177" t="s">
        <v>95</v>
      </c>
      <c r="I56" s="179">
        <v>121.96</v>
      </c>
      <c r="J56" s="180"/>
      <c r="K56" s="188"/>
      <c r="L56" s="10"/>
      <c r="M56" s="5"/>
    </row>
    <row r="57" spans="1:13" ht="30" customHeight="1">
      <c r="A57" s="5"/>
      <c r="B57" s="9"/>
      <c r="C57" s="176"/>
      <c r="D57" s="177" t="s">
        <v>172</v>
      </c>
      <c r="E57" s="177"/>
      <c r="F57" s="177"/>
      <c r="G57" s="178" t="s">
        <v>173</v>
      </c>
      <c r="H57" s="177" t="s">
        <v>95</v>
      </c>
      <c r="I57" s="179">
        <v>82.57</v>
      </c>
      <c r="J57" s="180"/>
      <c r="K57" s="188"/>
      <c r="L57" s="10"/>
      <c r="M57" s="5"/>
    </row>
    <row r="58" spans="1:13" ht="30" customHeight="1" thickBot="1">
      <c r="A58" s="5"/>
      <c r="B58" s="9"/>
      <c r="C58" s="198" t="s">
        <v>13</v>
      </c>
      <c r="D58" s="183"/>
      <c r="E58" s="183"/>
      <c r="F58" s="183"/>
      <c r="G58" s="184"/>
      <c r="H58" s="183"/>
      <c r="I58" s="179"/>
      <c r="J58" s="186"/>
      <c r="K58" s="199"/>
      <c r="L58" s="10"/>
      <c r="M58" s="5"/>
    </row>
    <row r="59" spans="1:13" ht="30" customHeight="1" thickBot="1">
      <c r="A59" s="5"/>
      <c r="B59" s="9"/>
      <c r="C59" s="170"/>
      <c r="D59" s="171" t="s">
        <v>174</v>
      </c>
      <c r="E59" s="172"/>
      <c r="F59" s="172"/>
      <c r="G59" s="173" t="s">
        <v>175</v>
      </c>
      <c r="H59" s="172"/>
      <c r="I59" s="172"/>
      <c r="J59" s="174"/>
      <c r="K59" s="175"/>
      <c r="L59" s="10"/>
      <c r="M59" s="5"/>
    </row>
    <row r="60" spans="1:13" ht="30" customHeight="1">
      <c r="A60" s="5"/>
      <c r="B60" s="9"/>
      <c r="C60" s="176"/>
      <c r="D60" s="177" t="s">
        <v>176</v>
      </c>
      <c r="E60" s="177"/>
      <c r="F60" s="177"/>
      <c r="G60" s="178" t="s">
        <v>177</v>
      </c>
      <c r="H60" s="177" t="s">
        <v>101</v>
      </c>
      <c r="I60" s="179">
        <v>6</v>
      </c>
      <c r="J60" s="180"/>
      <c r="K60" s="188"/>
      <c r="L60" s="10"/>
      <c r="M60" s="5"/>
    </row>
    <row r="61" spans="1:13" ht="30" customHeight="1">
      <c r="A61" s="5"/>
      <c r="B61" s="9"/>
      <c r="C61" s="176"/>
      <c r="D61" s="177" t="s">
        <v>178</v>
      </c>
      <c r="E61" s="177"/>
      <c r="F61" s="177"/>
      <c r="G61" s="178" t="s">
        <v>179</v>
      </c>
      <c r="H61" s="177" t="s">
        <v>101</v>
      </c>
      <c r="I61" s="179">
        <v>1</v>
      </c>
      <c r="J61" s="180"/>
      <c r="K61" s="188"/>
      <c r="L61" s="10"/>
      <c r="M61" s="5"/>
    </row>
    <row r="62" spans="1:13" ht="30" customHeight="1">
      <c r="A62" s="5"/>
      <c r="B62" s="9"/>
      <c r="C62" s="176"/>
      <c r="D62" s="177" t="s">
        <v>180</v>
      </c>
      <c r="E62" s="177"/>
      <c r="F62" s="177"/>
      <c r="G62" s="178" t="s">
        <v>181</v>
      </c>
      <c r="H62" s="177" t="s">
        <v>95</v>
      </c>
      <c r="I62" s="179">
        <v>32.659999999999997</v>
      </c>
      <c r="J62" s="180"/>
      <c r="K62" s="188"/>
      <c r="L62" s="10"/>
      <c r="M62" s="5"/>
    </row>
    <row r="63" spans="1:13" ht="30" customHeight="1">
      <c r="A63" s="5"/>
      <c r="B63" s="9"/>
      <c r="C63" s="176"/>
      <c r="D63" s="177" t="s">
        <v>182</v>
      </c>
      <c r="E63" s="177"/>
      <c r="F63" s="177"/>
      <c r="G63" s="178" t="s">
        <v>183</v>
      </c>
      <c r="H63" s="177" t="s">
        <v>101</v>
      </c>
      <c r="I63" s="179">
        <v>4</v>
      </c>
      <c r="J63" s="180"/>
      <c r="K63" s="188"/>
      <c r="L63" s="10"/>
      <c r="M63" s="5"/>
    </row>
    <row r="64" spans="1:13" ht="30" customHeight="1">
      <c r="A64" s="5"/>
      <c r="B64" s="9"/>
      <c r="C64" s="176"/>
      <c r="D64" s="177" t="s">
        <v>184</v>
      </c>
      <c r="E64" s="177"/>
      <c r="F64" s="177"/>
      <c r="G64" s="178" t="s">
        <v>185</v>
      </c>
      <c r="H64" s="177" t="s">
        <v>101</v>
      </c>
      <c r="I64" s="179">
        <v>2</v>
      </c>
      <c r="J64" s="180"/>
      <c r="K64" s="188"/>
      <c r="L64" s="10"/>
      <c r="M64" s="5"/>
    </row>
    <row r="65" spans="1:13" ht="30" customHeight="1">
      <c r="A65" s="5"/>
      <c r="B65" s="9"/>
      <c r="C65" s="176"/>
      <c r="D65" s="177" t="s">
        <v>186</v>
      </c>
      <c r="E65" s="177"/>
      <c r="F65" s="177"/>
      <c r="G65" s="178" t="s">
        <v>187</v>
      </c>
      <c r="H65" s="177" t="s">
        <v>101</v>
      </c>
      <c r="I65" s="179">
        <v>9</v>
      </c>
      <c r="J65" s="180"/>
      <c r="K65" s="188"/>
      <c r="L65" s="10"/>
      <c r="M65" s="5"/>
    </row>
    <row r="66" spans="1:13" ht="30" customHeight="1">
      <c r="A66" s="5"/>
      <c r="B66" s="9"/>
      <c r="C66" s="176"/>
      <c r="D66" s="177" t="s">
        <v>188</v>
      </c>
      <c r="E66" s="177"/>
      <c r="F66" s="177"/>
      <c r="G66" s="178" t="s">
        <v>189</v>
      </c>
      <c r="H66" s="177" t="s">
        <v>101</v>
      </c>
      <c r="I66" s="179">
        <v>7</v>
      </c>
      <c r="J66" s="180"/>
      <c r="K66" s="188"/>
      <c r="L66" s="10"/>
      <c r="M66" s="5"/>
    </row>
    <row r="67" spans="1:13" ht="30" customHeight="1">
      <c r="A67" s="5"/>
      <c r="B67" s="9"/>
      <c r="C67" s="176"/>
      <c r="D67" s="177" t="s">
        <v>190</v>
      </c>
      <c r="E67" s="177"/>
      <c r="F67" s="177"/>
      <c r="G67" s="178" t="s">
        <v>191</v>
      </c>
      <c r="H67" s="177" t="s">
        <v>95</v>
      </c>
      <c r="I67" s="179">
        <v>3.8</v>
      </c>
      <c r="J67" s="180"/>
      <c r="K67" s="188"/>
      <c r="L67" s="10"/>
      <c r="M67" s="5"/>
    </row>
    <row r="68" spans="1:13" ht="30" customHeight="1">
      <c r="A68" s="5"/>
      <c r="B68" s="9"/>
      <c r="C68" s="176"/>
      <c r="D68" s="177" t="s">
        <v>192</v>
      </c>
      <c r="E68" s="177"/>
      <c r="F68" s="177"/>
      <c r="G68" s="178" t="s">
        <v>193</v>
      </c>
      <c r="H68" s="177" t="s">
        <v>95</v>
      </c>
      <c r="I68" s="179">
        <v>36.22</v>
      </c>
      <c r="J68" s="180"/>
      <c r="K68" s="188"/>
      <c r="L68" s="10"/>
      <c r="M68" s="5"/>
    </row>
    <row r="69" spans="1:13" ht="30" customHeight="1" thickBot="1">
      <c r="A69" s="5"/>
      <c r="B69" s="9"/>
      <c r="C69" s="189" t="s">
        <v>13</v>
      </c>
      <c r="D69" s="200"/>
      <c r="E69" s="200"/>
      <c r="F69" s="200"/>
      <c r="G69" s="201"/>
      <c r="H69" s="202"/>
      <c r="I69" s="179"/>
      <c r="J69" s="203"/>
      <c r="K69" s="187"/>
      <c r="L69" s="10"/>
      <c r="M69" s="5"/>
    </row>
    <row r="70" spans="1:13" ht="30" customHeight="1" thickBot="1">
      <c r="A70" s="5"/>
      <c r="B70" s="9"/>
      <c r="C70" s="170"/>
      <c r="D70" s="171" t="s">
        <v>194</v>
      </c>
      <c r="E70" s="172"/>
      <c r="F70" s="172"/>
      <c r="G70" s="173" t="s">
        <v>195</v>
      </c>
      <c r="H70" s="172"/>
      <c r="I70" s="172"/>
      <c r="J70" s="174"/>
      <c r="K70" s="175"/>
      <c r="L70" s="10"/>
      <c r="M70" s="5"/>
    </row>
    <row r="71" spans="1:13" ht="30" customHeight="1">
      <c r="A71" s="5"/>
      <c r="B71" s="9"/>
      <c r="C71" s="176"/>
      <c r="D71" s="177" t="s">
        <v>196</v>
      </c>
      <c r="E71" s="177"/>
      <c r="F71" s="177"/>
      <c r="G71" s="178" t="s">
        <v>197</v>
      </c>
      <c r="H71" s="177" t="s">
        <v>95</v>
      </c>
      <c r="I71" s="179">
        <v>5.34</v>
      </c>
      <c r="J71" s="180"/>
      <c r="K71" s="188"/>
      <c r="L71" s="10"/>
      <c r="M71" s="5"/>
    </row>
    <row r="72" spans="1:13" ht="30" customHeight="1">
      <c r="A72" s="5"/>
      <c r="B72" s="9"/>
      <c r="C72" s="176"/>
      <c r="D72" s="177" t="s">
        <v>198</v>
      </c>
      <c r="E72" s="177"/>
      <c r="F72" s="177"/>
      <c r="G72" s="178" t="s">
        <v>199</v>
      </c>
      <c r="H72" s="177" t="s">
        <v>200</v>
      </c>
      <c r="I72" s="179">
        <v>11</v>
      </c>
      <c r="J72" s="180"/>
      <c r="K72" s="188"/>
      <c r="L72" s="10"/>
      <c r="M72" s="5"/>
    </row>
    <row r="73" spans="1:13" ht="30" customHeight="1">
      <c r="A73" s="5"/>
      <c r="B73" s="9"/>
      <c r="C73" s="176"/>
      <c r="D73" s="177" t="s">
        <v>201</v>
      </c>
      <c r="E73" s="177"/>
      <c r="F73" s="177"/>
      <c r="G73" s="178" t="s">
        <v>202</v>
      </c>
      <c r="H73" s="177" t="s">
        <v>200</v>
      </c>
      <c r="I73" s="179">
        <v>13</v>
      </c>
      <c r="J73" s="180"/>
      <c r="K73" s="188"/>
      <c r="L73" s="10"/>
      <c r="M73" s="5"/>
    </row>
    <row r="74" spans="1:13" ht="30" customHeight="1">
      <c r="A74" s="5"/>
      <c r="B74" s="9"/>
      <c r="C74" s="176"/>
      <c r="D74" s="177" t="s">
        <v>203</v>
      </c>
      <c r="E74" s="177"/>
      <c r="F74" s="177"/>
      <c r="G74" s="178" t="s">
        <v>204</v>
      </c>
      <c r="H74" s="177" t="s">
        <v>200</v>
      </c>
      <c r="I74" s="179">
        <v>19</v>
      </c>
      <c r="J74" s="180"/>
      <c r="K74" s="188"/>
      <c r="L74" s="10"/>
      <c r="M74" s="5"/>
    </row>
    <row r="75" spans="1:13" ht="30" customHeight="1">
      <c r="A75" s="5"/>
      <c r="B75" s="9"/>
      <c r="C75" s="176"/>
      <c r="D75" s="177" t="s">
        <v>205</v>
      </c>
      <c r="E75" s="177"/>
      <c r="F75" s="177"/>
      <c r="G75" s="178" t="s">
        <v>206</v>
      </c>
      <c r="H75" s="177" t="s">
        <v>101</v>
      </c>
      <c r="I75" s="179">
        <v>825</v>
      </c>
      <c r="J75" s="180"/>
      <c r="K75" s="188"/>
      <c r="L75" s="10"/>
      <c r="M75" s="5"/>
    </row>
    <row r="76" spans="1:13" ht="30" customHeight="1" thickBot="1">
      <c r="A76" s="5"/>
      <c r="B76" s="9"/>
      <c r="C76" s="189" t="s">
        <v>13</v>
      </c>
      <c r="D76" s="200"/>
      <c r="E76" s="200"/>
      <c r="F76" s="200"/>
      <c r="G76" s="201"/>
      <c r="H76" s="202"/>
      <c r="I76" s="179"/>
      <c r="J76" s="203"/>
      <c r="K76" s="187"/>
      <c r="L76" s="10"/>
      <c r="M76" s="5"/>
    </row>
    <row r="77" spans="1:13" ht="30" customHeight="1" thickBot="1">
      <c r="A77" s="5"/>
      <c r="B77" s="9"/>
      <c r="C77" s="170"/>
      <c r="D77" s="171" t="s">
        <v>207</v>
      </c>
      <c r="E77" s="172"/>
      <c r="F77" s="172"/>
      <c r="G77" s="173" t="s">
        <v>208</v>
      </c>
      <c r="H77" s="172"/>
      <c r="I77" s="172"/>
      <c r="J77" s="174"/>
      <c r="K77" s="175"/>
      <c r="L77" s="10"/>
      <c r="M77" s="5"/>
    </row>
    <row r="78" spans="1:13" ht="30" customHeight="1">
      <c r="A78" s="5"/>
      <c r="B78" s="9"/>
      <c r="C78" s="176"/>
      <c r="D78" s="177" t="s">
        <v>209</v>
      </c>
      <c r="E78" s="177"/>
      <c r="F78" s="177"/>
      <c r="G78" s="178" t="s">
        <v>210</v>
      </c>
      <c r="H78" s="177" t="s">
        <v>95</v>
      </c>
      <c r="I78" s="179">
        <v>235.9</v>
      </c>
      <c r="J78" s="180"/>
      <c r="K78" s="181"/>
      <c r="L78" s="10"/>
      <c r="M78" s="5"/>
    </row>
    <row r="79" spans="1:13" ht="30" customHeight="1">
      <c r="A79" s="5"/>
      <c r="B79" s="9"/>
      <c r="C79" s="176"/>
      <c r="D79" s="177" t="s">
        <v>211</v>
      </c>
      <c r="E79" s="177"/>
      <c r="F79" s="177"/>
      <c r="G79" s="178" t="s">
        <v>212</v>
      </c>
      <c r="H79" s="177" t="s">
        <v>101</v>
      </c>
      <c r="I79" s="179">
        <v>6</v>
      </c>
      <c r="J79" s="180"/>
      <c r="K79" s="181"/>
      <c r="L79" s="10"/>
      <c r="M79" s="5"/>
    </row>
    <row r="80" spans="1:13" ht="30" customHeight="1">
      <c r="A80" s="5"/>
      <c r="B80" s="9"/>
      <c r="C80" s="176"/>
      <c r="D80" s="177" t="s">
        <v>213</v>
      </c>
      <c r="E80" s="177"/>
      <c r="F80" s="177"/>
      <c r="G80" s="178" t="s">
        <v>214</v>
      </c>
      <c r="H80" s="177" t="s">
        <v>98</v>
      </c>
      <c r="I80" s="179">
        <v>107</v>
      </c>
      <c r="J80" s="180"/>
      <c r="K80" s="181"/>
      <c r="L80" s="10"/>
      <c r="M80" s="5"/>
    </row>
    <row r="81" spans="1:13" ht="30" customHeight="1">
      <c r="A81" s="5"/>
      <c r="B81" s="9"/>
      <c r="C81" s="176"/>
      <c r="D81" s="177" t="s">
        <v>215</v>
      </c>
      <c r="E81" s="177"/>
      <c r="F81" s="177"/>
      <c r="G81" s="178" t="s">
        <v>216</v>
      </c>
      <c r="H81" s="177" t="s">
        <v>200</v>
      </c>
      <c r="I81" s="179">
        <v>8</v>
      </c>
      <c r="J81" s="180"/>
      <c r="K81" s="181"/>
      <c r="L81" s="10"/>
      <c r="M81" s="5"/>
    </row>
    <row r="82" spans="1:13" ht="30" customHeight="1" thickBot="1">
      <c r="A82" s="5"/>
      <c r="B82" s="9"/>
      <c r="C82" s="189" t="s">
        <v>13</v>
      </c>
      <c r="D82" s="202"/>
      <c r="E82" s="202"/>
      <c r="F82" s="202"/>
      <c r="G82" s="201"/>
      <c r="H82" s="202"/>
      <c r="I82" s="179"/>
      <c r="J82" s="203"/>
      <c r="K82" s="187"/>
      <c r="L82" s="10"/>
      <c r="M82" s="5"/>
    </row>
    <row r="83" spans="1:13" ht="30" customHeight="1" thickBot="1">
      <c r="A83" s="5"/>
      <c r="B83" s="9"/>
      <c r="C83" s="163"/>
      <c r="D83" s="164" t="s">
        <v>217</v>
      </c>
      <c r="E83" s="164"/>
      <c r="F83" s="164"/>
      <c r="G83" s="165" t="s">
        <v>218</v>
      </c>
      <c r="H83" s="166"/>
      <c r="I83" s="167"/>
      <c r="J83" s="168"/>
      <c r="K83" s="169"/>
      <c r="L83" s="10"/>
      <c r="M83" s="5"/>
    </row>
    <row r="84" spans="1:13" ht="30" customHeight="1" thickBot="1">
      <c r="A84" s="5"/>
      <c r="B84" s="9"/>
      <c r="C84" s="170"/>
      <c r="D84" s="171" t="s">
        <v>219</v>
      </c>
      <c r="E84" s="172"/>
      <c r="F84" s="172"/>
      <c r="G84" s="173" t="s">
        <v>220</v>
      </c>
      <c r="H84" s="172"/>
      <c r="I84" s="172"/>
      <c r="J84" s="174"/>
      <c r="K84" s="175"/>
      <c r="L84" s="10"/>
      <c r="M84" s="5"/>
    </row>
    <row r="85" spans="1:13" ht="30" customHeight="1">
      <c r="A85" s="5"/>
      <c r="B85" s="9"/>
      <c r="C85" s="176"/>
      <c r="D85" s="177" t="s">
        <v>121</v>
      </c>
      <c r="E85" s="177"/>
      <c r="F85" s="177"/>
      <c r="G85" s="178" t="s">
        <v>490</v>
      </c>
      <c r="H85" s="177" t="s">
        <v>108</v>
      </c>
      <c r="I85" s="179">
        <v>158.88999999999999</v>
      </c>
      <c r="J85" s="180"/>
      <c r="K85" s="188"/>
      <c r="L85" s="10"/>
      <c r="M85" s="5"/>
    </row>
    <row r="86" spans="1:13" ht="30" customHeight="1">
      <c r="A86" s="5"/>
      <c r="B86" s="9"/>
      <c r="C86" s="176"/>
      <c r="D86" s="177" t="s">
        <v>491</v>
      </c>
      <c r="E86" s="177"/>
      <c r="F86" s="177"/>
      <c r="G86" s="178" t="s">
        <v>492</v>
      </c>
      <c r="H86" s="177" t="s">
        <v>98</v>
      </c>
      <c r="I86" s="179">
        <v>103.6</v>
      </c>
      <c r="J86" s="180"/>
      <c r="K86" s="188"/>
      <c r="L86" s="10"/>
      <c r="M86" s="5"/>
    </row>
    <row r="87" spans="1:13" ht="30" customHeight="1">
      <c r="A87" s="5"/>
      <c r="B87" s="9"/>
      <c r="C87" s="176"/>
      <c r="D87" s="177" t="s">
        <v>221</v>
      </c>
      <c r="E87" s="177"/>
      <c r="F87" s="177"/>
      <c r="G87" s="178" t="s">
        <v>222</v>
      </c>
      <c r="H87" s="177" t="s">
        <v>108</v>
      </c>
      <c r="I87" s="179">
        <v>4.37</v>
      </c>
      <c r="J87" s="180"/>
      <c r="K87" s="188"/>
      <c r="L87" s="10"/>
      <c r="M87" s="5"/>
    </row>
    <row r="88" spans="1:13" ht="30" customHeight="1">
      <c r="A88" s="5"/>
      <c r="B88" s="9"/>
      <c r="C88" s="176"/>
      <c r="D88" s="177" t="s">
        <v>223</v>
      </c>
      <c r="E88" s="177"/>
      <c r="F88" s="177"/>
      <c r="G88" s="178" t="s">
        <v>224</v>
      </c>
      <c r="H88" s="177" t="s">
        <v>108</v>
      </c>
      <c r="I88" s="179">
        <v>54.56</v>
      </c>
      <c r="J88" s="180"/>
      <c r="K88" s="188"/>
      <c r="L88" s="10"/>
      <c r="M88" s="5"/>
    </row>
    <row r="89" spans="1:13" ht="30" customHeight="1">
      <c r="A89" s="5"/>
      <c r="B89" s="9"/>
      <c r="C89" s="176"/>
      <c r="D89" s="177" t="s">
        <v>493</v>
      </c>
      <c r="E89" s="177"/>
      <c r="F89" s="177"/>
      <c r="G89" s="178" t="s">
        <v>494</v>
      </c>
      <c r="H89" s="177" t="s">
        <v>98</v>
      </c>
      <c r="I89" s="179">
        <v>103.6</v>
      </c>
      <c r="J89" s="180"/>
      <c r="K89" s="188"/>
      <c r="L89" s="10"/>
      <c r="M89" s="5"/>
    </row>
    <row r="90" spans="1:13" ht="30" customHeight="1">
      <c r="A90" s="5"/>
      <c r="B90" s="9"/>
      <c r="C90" s="176"/>
      <c r="D90" s="177" t="s">
        <v>225</v>
      </c>
      <c r="E90" s="177"/>
      <c r="F90" s="177"/>
      <c r="G90" s="178" t="s">
        <v>226</v>
      </c>
      <c r="H90" s="177" t="s">
        <v>132</v>
      </c>
      <c r="I90" s="179">
        <v>19435.28</v>
      </c>
      <c r="J90" s="180"/>
      <c r="K90" s="188"/>
      <c r="L90" s="10"/>
      <c r="M90" s="5"/>
    </row>
    <row r="91" spans="1:13" ht="30" customHeight="1">
      <c r="A91" s="5"/>
      <c r="B91" s="9"/>
      <c r="C91" s="176"/>
      <c r="D91" s="177" t="s">
        <v>227</v>
      </c>
      <c r="E91" s="177"/>
      <c r="F91" s="177"/>
      <c r="G91" s="178" t="s">
        <v>228</v>
      </c>
      <c r="H91" s="177" t="s">
        <v>108</v>
      </c>
      <c r="I91" s="179">
        <v>358.87</v>
      </c>
      <c r="J91" s="180"/>
      <c r="K91" s="188"/>
      <c r="L91" s="10"/>
      <c r="M91" s="5"/>
    </row>
    <row r="92" spans="1:13" ht="30" customHeight="1">
      <c r="A92" s="5"/>
      <c r="B92" s="9"/>
      <c r="C92" s="176"/>
      <c r="D92" s="177" t="s">
        <v>495</v>
      </c>
      <c r="E92" s="177"/>
      <c r="F92" s="177"/>
      <c r="G92" s="178" t="s">
        <v>496</v>
      </c>
      <c r="H92" s="177" t="s">
        <v>108</v>
      </c>
      <c r="I92" s="179">
        <v>66.3</v>
      </c>
      <c r="J92" s="180"/>
      <c r="K92" s="188"/>
      <c r="L92" s="10"/>
      <c r="M92" s="5"/>
    </row>
    <row r="93" spans="1:13" ht="30" customHeight="1">
      <c r="A93" s="5"/>
      <c r="B93" s="9"/>
      <c r="C93" s="176"/>
      <c r="D93" s="177" t="s">
        <v>229</v>
      </c>
      <c r="E93" s="177"/>
      <c r="F93" s="177"/>
      <c r="G93" s="178" t="s">
        <v>230</v>
      </c>
      <c r="H93" s="177" t="s">
        <v>108</v>
      </c>
      <c r="I93" s="179">
        <v>99.2</v>
      </c>
      <c r="J93" s="180"/>
      <c r="K93" s="188"/>
      <c r="L93" s="10"/>
      <c r="M93" s="5"/>
    </row>
    <row r="94" spans="1:13" ht="30" customHeight="1" thickBot="1">
      <c r="A94" s="5"/>
      <c r="B94" s="9"/>
      <c r="C94" s="189" t="s">
        <v>13</v>
      </c>
      <c r="D94" s="190"/>
      <c r="E94" s="190"/>
      <c r="F94" s="191"/>
      <c r="G94" s="192"/>
      <c r="H94" s="191"/>
      <c r="I94" s="179"/>
      <c r="J94" s="193"/>
      <c r="K94" s="187"/>
      <c r="L94" s="10"/>
      <c r="M94" s="5"/>
    </row>
    <row r="95" spans="1:13" ht="30" customHeight="1" thickBot="1">
      <c r="A95" s="5"/>
      <c r="B95" s="9"/>
      <c r="C95" s="170"/>
      <c r="D95" s="171" t="s">
        <v>231</v>
      </c>
      <c r="E95" s="172"/>
      <c r="F95" s="172"/>
      <c r="G95" s="173" t="s">
        <v>232</v>
      </c>
      <c r="H95" s="172"/>
      <c r="I95" s="172"/>
      <c r="J95" s="174"/>
      <c r="K95" s="175"/>
      <c r="L95" s="10"/>
      <c r="M95" s="5"/>
    </row>
    <row r="96" spans="1:13" ht="30" customHeight="1">
      <c r="A96" s="5"/>
      <c r="B96" s="9"/>
      <c r="C96" s="176"/>
      <c r="D96" s="177" t="s">
        <v>124</v>
      </c>
      <c r="E96" s="177"/>
      <c r="F96" s="177"/>
      <c r="G96" s="178" t="s">
        <v>233</v>
      </c>
      <c r="H96" s="177" t="s">
        <v>108</v>
      </c>
      <c r="I96" s="179">
        <v>22.32</v>
      </c>
      <c r="J96" s="180"/>
      <c r="K96" s="194"/>
      <c r="L96" s="10"/>
      <c r="M96" s="5"/>
    </row>
    <row r="97" spans="1:13" ht="30" customHeight="1">
      <c r="A97" s="5"/>
      <c r="B97" s="9"/>
      <c r="C97" s="176"/>
      <c r="D97" s="195" t="s">
        <v>130</v>
      </c>
      <c r="E97" s="195"/>
      <c r="F97" s="195"/>
      <c r="G97" s="178" t="s">
        <v>234</v>
      </c>
      <c r="H97" s="177" t="s">
        <v>132</v>
      </c>
      <c r="I97" s="179">
        <v>5373.63</v>
      </c>
      <c r="J97" s="180"/>
      <c r="K97" s="188"/>
      <c r="L97" s="10"/>
      <c r="M97" s="5"/>
    </row>
    <row r="98" spans="1:13" ht="30" customHeight="1">
      <c r="A98" s="5"/>
      <c r="B98" s="9"/>
      <c r="C98" s="176"/>
      <c r="D98" s="177" t="s">
        <v>126</v>
      </c>
      <c r="E98" s="177"/>
      <c r="F98" s="177"/>
      <c r="G98" s="178" t="s">
        <v>235</v>
      </c>
      <c r="H98" s="177" t="s">
        <v>108</v>
      </c>
      <c r="I98" s="179">
        <v>80.87</v>
      </c>
      <c r="J98" s="180"/>
      <c r="K98" s="188"/>
      <c r="L98" s="10"/>
      <c r="M98" s="5"/>
    </row>
    <row r="99" spans="1:13" ht="30" customHeight="1">
      <c r="A99" s="5"/>
      <c r="B99" s="9"/>
      <c r="C99" s="176"/>
      <c r="D99" s="177" t="s">
        <v>236</v>
      </c>
      <c r="E99" s="177"/>
      <c r="F99" s="177"/>
      <c r="G99" s="178" t="s">
        <v>237</v>
      </c>
      <c r="H99" s="177" t="s">
        <v>132</v>
      </c>
      <c r="I99" s="179">
        <v>3744.89</v>
      </c>
      <c r="J99" s="180"/>
      <c r="K99" s="188"/>
      <c r="L99" s="10"/>
      <c r="M99" s="5"/>
    </row>
    <row r="100" spans="1:13" ht="30" customHeight="1">
      <c r="A100" s="5"/>
      <c r="B100" s="9"/>
      <c r="C100" s="176"/>
      <c r="D100" s="177" t="s">
        <v>238</v>
      </c>
      <c r="E100" s="177"/>
      <c r="F100" s="177"/>
      <c r="G100" s="178" t="s">
        <v>239</v>
      </c>
      <c r="H100" s="177" t="s">
        <v>108</v>
      </c>
      <c r="I100" s="179">
        <v>28.69</v>
      </c>
      <c r="J100" s="196"/>
      <c r="K100" s="188"/>
      <c r="L100" s="10"/>
      <c r="M100" s="5"/>
    </row>
    <row r="101" spans="1:13" ht="30" customHeight="1">
      <c r="A101" s="5"/>
      <c r="B101" s="9"/>
      <c r="C101" s="176"/>
      <c r="D101" s="177" t="s">
        <v>240</v>
      </c>
      <c r="E101" s="177"/>
      <c r="F101" s="177"/>
      <c r="G101" s="178" t="s">
        <v>241</v>
      </c>
      <c r="H101" s="177" t="s">
        <v>132</v>
      </c>
      <c r="I101" s="179">
        <v>1811.06</v>
      </c>
      <c r="J101" s="196"/>
      <c r="K101" s="188"/>
      <c r="L101" s="10"/>
      <c r="M101" s="5"/>
    </row>
    <row r="102" spans="1:13" ht="30" customHeight="1" thickBot="1">
      <c r="A102" s="5"/>
      <c r="B102" s="9"/>
      <c r="C102" s="198" t="s">
        <v>13</v>
      </c>
      <c r="D102" s="183"/>
      <c r="E102" s="183"/>
      <c r="F102" s="183"/>
      <c r="G102" s="184"/>
      <c r="H102" s="183"/>
      <c r="I102" s="179"/>
      <c r="J102" s="186"/>
      <c r="K102" s="199"/>
      <c r="L102" s="10"/>
      <c r="M102" s="5"/>
    </row>
    <row r="103" spans="1:13" ht="30" customHeight="1" thickBot="1">
      <c r="A103" s="5"/>
      <c r="B103" s="9"/>
      <c r="C103" s="170"/>
      <c r="D103" s="171" t="s">
        <v>242</v>
      </c>
      <c r="E103" s="172"/>
      <c r="F103" s="172"/>
      <c r="G103" s="173" t="s">
        <v>243</v>
      </c>
      <c r="H103" s="172"/>
      <c r="I103" s="172"/>
      <c r="J103" s="174"/>
      <c r="K103" s="175"/>
      <c r="L103" s="10"/>
      <c r="M103" s="5"/>
    </row>
    <row r="104" spans="1:13" ht="30" customHeight="1">
      <c r="A104" s="5"/>
      <c r="B104" s="9"/>
      <c r="C104" s="176"/>
      <c r="D104" s="177" t="s">
        <v>126</v>
      </c>
      <c r="E104" s="177"/>
      <c r="F104" s="177"/>
      <c r="G104" s="178" t="s">
        <v>244</v>
      </c>
      <c r="H104" s="177" t="s">
        <v>108</v>
      </c>
      <c r="I104" s="179">
        <v>5.95</v>
      </c>
      <c r="J104" s="180"/>
      <c r="K104" s="188"/>
      <c r="L104" s="10"/>
      <c r="M104" s="5"/>
    </row>
    <row r="105" spans="1:13" ht="30" customHeight="1">
      <c r="A105" s="5"/>
      <c r="B105" s="9"/>
      <c r="C105" s="176"/>
      <c r="D105" s="177" t="s">
        <v>130</v>
      </c>
      <c r="E105" s="177"/>
      <c r="F105" s="177"/>
      <c r="G105" s="178" t="s">
        <v>245</v>
      </c>
      <c r="H105" s="177" t="s">
        <v>132</v>
      </c>
      <c r="I105" s="179">
        <v>687.01</v>
      </c>
      <c r="J105" s="180"/>
      <c r="K105" s="188"/>
      <c r="L105" s="10"/>
      <c r="M105" s="5"/>
    </row>
    <row r="106" spans="1:13" ht="30" customHeight="1">
      <c r="A106" s="5"/>
      <c r="B106" s="9"/>
      <c r="C106" s="176"/>
      <c r="D106" s="177" t="s">
        <v>135</v>
      </c>
      <c r="E106" s="177"/>
      <c r="F106" s="177"/>
      <c r="G106" s="178" t="s">
        <v>246</v>
      </c>
      <c r="H106" s="177" t="s">
        <v>132</v>
      </c>
      <c r="I106" s="179">
        <v>5703.14</v>
      </c>
      <c r="J106" s="180"/>
      <c r="K106" s="188"/>
      <c r="L106" s="10"/>
      <c r="M106" s="5"/>
    </row>
    <row r="107" spans="1:13" ht="30" customHeight="1">
      <c r="A107" s="5"/>
      <c r="B107" s="9"/>
      <c r="C107" s="176"/>
      <c r="D107" s="177" t="s">
        <v>133</v>
      </c>
      <c r="E107" s="177"/>
      <c r="F107" s="177"/>
      <c r="G107" s="178" t="s">
        <v>247</v>
      </c>
      <c r="H107" s="177" t="s">
        <v>95</v>
      </c>
      <c r="I107" s="179">
        <v>379.64</v>
      </c>
      <c r="J107" s="180"/>
      <c r="K107" s="188"/>
      <c r="L107" s="10"/>
      <c r="M107" s="5"/>
    </row>
    <row r="108" spans="1:13" ht="30" customHeight="1" thickBot="1">
      <c r="A108" s="5"/>
      <c r="B108" s="9"/>
      <c r="C108" s="189" t="s">
        <v>13</v>
      </c>
      <c r="D108" s="200"/>
      <c r="E108" s="200"/>
      <c r="F108" s="200"/>
      <c r="G108" s="201"/>
      <c r="H108" s="202"/>
      <c r="I108" s="179"/>
      <c r="J108" s="203"/>
      <c r="K108" s="187"/>
      <c r="L108" s="10"/>
      <c r="M108" s="5"/>
    </row>
    <row r="109" spans="1:13" ht="30" customHeight="1" thickBot="1">
      <c r="A109" s="5"/>
      <c r="B109" s="9"/>
      <c r="C109" s="170"/>
      <c r="D109" s="171" t="s">
        <v>248</v>
      </c>
      <c r="E109" s="172"/>
      <c r="F109" s="172"/>
      <c r="G109" s="173" t="s">
        <v>249</v>
      </c>
      <c r="H109" s="172"/>
      <c r="I109" s="172"/>
      <c r="J109" s="174"/>
      <c r="K109" s="175"/>
      <c r="L109" s="10"/>
      <c r="M109" s="5"/>
    </row>
    <row r="110" spans="1:13" ht="30" customHeight="1">
      <c r="A110" s="5"/>
      <c r="B110" s="9"/>
      <c r="C110" s="176"/>
      <c r="D110" s="177" t="s">
        <v>250</v>
      </c>
      <c r="E110" s="177"/>
      <c r="F110" s="177"/>
      <c r="G110" s="178" t="s">
        <v>251</v>
      </c>
      <c r="H110" s="177" t="s">
        <v>108</v>
      </c>
      <c r="I110" s="179">
        <v>13.98</v>
      </c>
      <c r="J110" s="180"/>
      <c r="K110" s="188"/>
      <c r="L110" s="10"/>
      <c r="M110" s="5"/>
    </row>
    <row r="111" spans="1:13" ht="30" customHeight="1">
      <c r="A111" s="5"/>
      <c r="B111" s="9"/>
      <c r="C111" s="176"/>
      <c r="D111" s="177" t="s">
        <v>252</v>
      </c>
      <c r="E111" s="177"/>
      <c r="F111" s="177"/>
      <c r="G111" s="178" t="s">
        <v>253</v>
      </c>
      <c r="H111" s="177" t="s">
        <v>132</v>
      </c>
      <c r="I111" s="179">
        <v>1358.85</v>
      </c>
      <c r="J111" s="180"/>
      <c r="K111" s="188"/>
      <c r="L111" s="10"/>
      <c r="M111" s="5"/>
    </row>
    <row r="112" spans="1:13" ht="30" customHeight="1" thickBot="1">
      <c r="A112" s="5"/>
      <c r="B112" s="9"/>
      <c r="C112" s="189" t="s">
        <v>13</v>
      </c>
      <c r="D112" s="200"/>
      <c r="E112" s="200"/>
      <c r="F112" s="200"/>
      <c r="G112" s="201"/>
      <c r="H112" s="202"/>
      <c r="I112" s="179"/>
      <c r="J112" s="203"/>
      <c r="K112" s="187"/>
      <c r="L112" s="10"/>
      <c r="M112" s="5"/>
    </row>
    <row r="113" spans="1:13" ht="30" customHeight="1" thickBot="1">
      <c r="A113" s="5"/>
      <c r="B113" s="9"/>
      <c r="C113" s="163"/>
      <c r="D113" s="164" t="s">
        <v>254</v>
      </c>
      <c r="E113" s="164"/>
      <c r="F113" s="164"/>
      <c r="G113" s="165" t="s">
        <v>255</v>
      </c>
      <c r="H113" s="166"/>
      <c r="I113" s="167"/>
      <c r="J113" s="168"/>
      <c r="K113" s="169"/>
      <c r="L113" s="10"/>
      <c r="M113" s="5"/>
    </row>
    <row r="114" spans="1:13" ht="30" customHeight="1" thickBot="1">
      <c r="A114" s="5"/>
      <c r="B114" s="9"/>
      <c r="C114" s="170"/>
      <c r="D114" s="171" t="s">
        <v>256</v>
      </c>
      <c r="E114" s="172"/>
      <c r="F114" s="172"/>
      <c r="G114" s="173" t="s">
        <v>257</v>
      </c>
      <c r="H114" s="172"/>
      <c r="I114" s="172"/>
      <c r="J114" s="174"/>
      <c r="K114" s="175"/>
      <c r="L114" s="10"/>
      <c r="M114" s="5"/>
    </row>
    <row r="115" spans="1:13" ht="30" customHeight="1">
      <c r="A115" s="5"/>
      <c r="B115" s="9"/>
      <c r="C115" s="176"/>
      <c r="D115" s="177" t="s">
        <v>258</v>
      </c>
      <c r="E115" s="177"/>
      <c r="F115" s="177"/>
      <c r="G115" s="178" t="s">
        <v>259</v>
      </c>
      <c r="H115" s="177" t="s">
        <v>98</v>
      </c>
      <c r="I115" s="179">
        <v>37.86</v>
      </c>
      <c r="J115" s="180"/>
      <c r="K115" s="181"/>
      <c r="L115" s="10"/>
      <c r="M115" s="5"/>
    </row>
    <row r="116" spans="1:13" ht="30" customHeight="1">
      <c r="A116" s="5"/>
      <c r="B116" s="9"/>
      <c r="C116" s="176"/>
      <c r="D116" s="177" t="s">
        <v>260</v>
      </c>
      <c r="E116" s="177"/>
      <c r="F116" s="177"/>
      <c r="G116" s="178" t="s">
        <v>261</v>
      </c>
      <c r="H116" s="177" t="s">
        <v>101</v>
      </c>
      <c r="I116" s="179">
        <v>5</v>
      </c>
      <c r="J116" s="180"/>
      <c r="K116" s="181"/>
      <c r="L116" s="10"/>
      <c r="M116" s="5"/>
    </row>
    <row r="117" spans="1:13" ht="30" customHeight="1">
      <c r="A117" s="5"/>
      <c r="B117" s="9"/>
      <c r="C117" s="176"/>
      <c r="D117" s="177" t="s">
        <v>262</v>
      </c>
      <c r="E117" s="177"/>
      <c r="F117" s="177"/>
      <c r="G117" s="178" t="s">
        <v>230</v>
      </c>
      <c r="H117" s="177" t="s">
        <v>98</v>
      </c>
      <c r="I117" s="179">
        <v>37.86</v>
      </c>
      <c r="J117" s="180"/>
      <c r="K117" s="181"/>
      <c r="L117" s="10"/>
      <c r="M117" s="5"/>
    </row>
    <row r="118" spans="1:13" ht="30" customHeight="1" thickBot="1">
      <c r="A118" s="5"/>
      <c r="B118" s="9"/>
      <c r="C118" s="189" t="s">
        <v>13</v>
      </c>
      <c r="D118" s="202"/>
      <c r="E118" s="202"/>
      <c r="F118" s="202"/>
      <c r="G118" s="201"/>
      <c r="H118" s="202"/>
      <c r="I118" s="179"/>
      <c r="J118" s="203"/>
      <c r="K118" s="187"/>
      <c r="L118" s="10"/>
      <c r="M118" s="5"/>
    </row>
    <row r="119" spans="1:13" ht="30" customHeight="1" thickBot="1">
      <c r="A119" s="5"/>
      <c r="B119" s="9"/>
      <c r="C119" s="170"/>
      <c r="D119" s="171" t="s">
        <v>263</v>
      </c>
      <c r="E119" s="172"/>
      <c r="F119" s="172"/>
      <c r="G119" s="173" t="s">
        <v>264</v>
      </c>
      <c r="H119" s="172"/>
      <c r="I119" s="172"/>
      <c r="J119" s="174"/>
      <c r="K119" s="175"/>
      <c r="L119" s="10"/>
      <c r="M119" s="5"/>
    </row>
    <row r="120" spans="1:13" ht="30" customHeight="1">
      <c r="A120" s="5"/>
      <c r="B120" s="9"/>
      <c r="C120" s="176"/>
      <c r="D120" s="177" t="s">
        <v>265</v>
      </c>
      <c r="E120" s="177"/>
      <c r="F120" s="177"/>
      <c r="G120" s="178" t="s">
        <v>266</v>
      </c>
      <c r="H120" s="177" t="s">
        <v>98</v>
      </c>
      <c r="I120" s="179">
        <v>37.86</v>
      </c>
      <c r="J120" s="180"/>
      <c r="K120" s="188"/>
      <c r="L120" s="10"/>
      <c r="M120" s="5"/>
    </row>
    <row r="121" spans="1:13" ht="30" customHeight="1">
      <c r="A121" s="5"/>
      <c r="B121" s="9"/>
      <c r="C121" s="176"/>
      <c r="D121" s="177" t="s">
        <v>267</v>
      </c>
      <c r="E121" s="177"/>
      <c r="F121" s="177"/>
      <c r="G121" s="178" t="s">
        <v>268</v>
      </c>
      <c r="H121" s="177" t="s">
        <v>98</v>
      </c>
      <c r="I121" s="179">
        <v>19</v>
      </c>
      <c r="J121" s="180"/>
      <c r="K121" s="188"/>
      <c r="L121" s="10"/>
      <c r="M121" s="5"/>
    </row>
    <row r="122" spans="1:13" ht="30" customHeight="1">
      <c r="A122" s="5"/>
      <c r="B122" s="9"/>
      <c r="C122" s="176"/>
      <c r="D122" s="177" t="s">
        <v>269</v>
      </c>
      <c r="E122" s="177"/>
      <c r="F122" s="177"/>
      <c r="G122" s="178" t="s">
        <v>270</v>
      </c>
      <c r="H122" s="177" t="s">
        <v>98</v>
      </c>
      <c r="I122" s="179">
        <v>19</v>
      </c>
      <c r="J122" s="180"/>
      <c r="K122" s="188"/>
      <c r="L122" s="10"/>
      <c r="M122" s="5"/>
    </row>
    <row r="123" spans="1:13" ht="30" customHeight="1" thickBot="1">
      <c r="A123" s="5"/>
      <c r="B123" s="9"/>
      <c r="C123" s="189" t="s">
        <v>13</v>
      </c>
      <c r="D123" s="190"/>
      <c r="E123" s="190"/>
      <c r="F123" s="191"/>
      <c r="G123" s="192"/>
      <c r="H123" s="191"/>
      <c r="I123" s="179"/>
      <c r="J123" s="193"/>
      <c r="K123" s="187"/>
      <c r="L123" s="10"/>
      <c r="M123" s="5"/>
    </row>
    <row r="124" spans="1:13" ht="30" customHeight="1" thickBot="1">
      <c r="A124" s="5"/>
      <c r="B124" s="9"/>
      <c r="C124" s="170"/>
      <c r="D124" s="171" t="s">
        <v>271</v>
      </c>
      <c r="E124" s="172"/>
      <c r="F124" s="172"/>
      <c r="G124" s="173" t="s">
        <v>272</v>
      </c>
      <c r="H124" s="172"/>
      <c r="I124" s="172"/>
      <c r="J124" s="174"/>
      <c r="K124" s="175"/>
      <c r="L124" s="10"/>
      <c r="M124" s="5"/>
    </row>
    <row r="125" spans="1:13" ht="30" customHeight="1">
      <c r="A125" s="5"/>
      <c r="B125" s="9"/>
      <c r="C125" s="176"/>
      <c r="D125" s="177" t="s">
        <v>273</v>
      </c>
      <c r="E125" s="177"/>
      <c r="F125" s="177"/>
      <c r="G125" s="178" t="s">
        <v>274</v>
      </c>
      <c r="H125" s="177" t="s">
        <v>101</v>
      </c>
      <c r="I125" s="179">
        <v>8</v>
      </c>
      <c r="J125" s="180"/>
      <c r="K125" s="194"/>
      <c r="L125" s="10"/>
      <c r="M125" s="5"/>
    </row>
    <row r="126" spans="1:13" ht="30" customHeight="1" thickBot="1">
      <c r="A126" s="5"/>
      <c r="B126" s="9"/>
      <c r="C126" s="198" t="s">
        <v>13</v>
      </c>
      <c r="D126" s="183"/>
      <c r="E126" s="183"/>
      <c r="F126" s="183"/>
      <c r="G126" s="184"/>
      <c r="H126" s="183"/>
      <c r="I126" s="179"/>
      <c r="J126" s="186"/>
      <c r="K126" s="199"/>
      <c r="L126" s="10"/>
      <c r="M126" s="5"/>
    </row>
    <row r="127" spans="1:13" ht="30" customHeight="1" thickBot="1">
      <c r="A127" s="5"/>
      <c r="B127" s="9"/>
      <c r="C127" s="170"/>
      <c r="D127" s="171" t="s">
        <v>275</v>
      </c>
      <c r="E127" s="172"/>
      <c r="F127" s="172"/>
      <c r="G127" s="173" t="s">
        <v>276</v>
      </c>
      <c r="H127" s="172"/>
      <c r="I127" s="172"/>
      <c r="J127" s="174"/>
      <c r="K127" s="175"/>
      <c r="L127" s="10"/>
      <c r="M127" s="5"/>
    </row>
    <row r="128" spans="1:13" ht="30" customHeight="1">
      <c r="A128" s="5"/>
      <c r="B128" s="9"/>
      <c r="C128" s="176"/>
      <c r="D128" s="177" t="s">
        <v>277</v>
      </c>
      <c r="E128" s="177"/>
      <c r="F128" s="177"/>
      <c r="G128" s="178" t="s">
        <v>278</v>
      </c>
      <c r="H128" s="177" t="s">
        <v>101</v>
      </c>
      <c r="I128" s="179">
        <v>12</v>
      </c>
      <c r="J128" s="180"/>
      <c r="K128" s="188"/>
      <c r="L128" s="10"/>
      <c r="M128" s="5"/>
    </row>
    <row r="129" spans="1:13" ht="30" customHeight="1">
      <c r="A129" s="5"/>
      <c r="B129" s="9"/>
      <c r="C129" s="176"/>
      <c r="D129" s="177" t="s">
        <v>279</v>
      </c>
      <c r="E129" s="177"/>
      <c r="F129" s="177"/>
      <c r="G129" s="178" t="s">
        <v>280</v>
      </c>
      <c r="H129" s="177" t="s">
        <v>101</v>
      </c>
      <c r="I129" s="179">
        <v>9</v>
      </c>
      <c r="J129" s="180"/>
      <c r="K129" s="188"/>
      <c r="L129" s="10"/>
      <c r="M129" s="5"/>
    </row>
    <row r="130" spans="1:13" ht="30" customHeight="1">
      <c r="A130" s="5"/>
      <c r="B130" s="9"/>
      <c r="C130" s="176"/>
      <c r="D130" s="177" t="s">
        <v>281</v>
      </c>
      <c r="E130" s="177"/>
      <c r="F130" s="177"/>
      <c r="G130" s="178" t="s">
        <v>282</v>
      </c>
      <c r="H130" s="177" t="s">
        <v>101</v>
      </c>
      <c r="I130" s="179">
        <v>3</v>
      </c>
      <c r="J130" s="180"/>
      <c r="K130" s="188"/>
      <c r="L130" s="10"/>
      <c r="M130" s="5"/>
    </row>
    <row r="131" spans="1:13" ht="30" customHeight="1" thickBot="1">
      <c r="A131" s="5"/>
      <c r="B131" s="9"/>
      <c r="C131" s="189" t="s">
        <v>13</v>
      </c>
      <c r="D131" s="200"/>
      <c r="E131" s="200"/>
      <c r="F131" s="200"/>
      <c r="G131" s="201"/>
      <c r="H131" s="202"/>
      <c r="I131" s="179"/>
      <c r="J131" s="203"/>
      <c r="K131" s="187"/>
      <c r="L131" s="10"/>
      <c r="M131" s="5"/>
    </row>
    <row r="132" spans="1:13" ht="30" customHeight="1" thickBot="1">
      <c r="A132" s="5"/>
      <c r="B132" s="9"/>
      <c r="C132" s="170"/>
      <c r="D132" s="171" t="s">
        <v>283</v>
      </c>
      <c r="E132" s="172"/>
      <c r="F132" s="172"/>
      <c r="G132" s="173" t="s">
        <v>284</v>
      </c>
      <c r="H132" s="172"/>
      <c r="I132" s="172"/>
      <c r="J132" s="174"/>
      <c r="K132" s="175"/>
      <c r="L132" s="10"/>
      <c r="M132" s="5"/>
    </row>
    <row r="133" spans="1:13" ht="30" customHeight="1">
      <c r="A133" s="5"/>
      <c r="B133" s="9"/>
      <c r="C133" s="176"/>
      <c r="D133" s="177" t="s">
        <v>285</v>
      </c>
      <c r="E133" s="177"/>
      <c r="F133" s="177"/>
      <c r="G133" s="178" t="s">
        <v>286</v>
      </c>
      <c r="H133" s="177" t="s">
        <v>98</v>
      </c>
      <c r="I133" s="179">
        <v>39.14</v>
      </c>
      <c r="J133" s="180"/>
      <c r="K133" s="188"/>
      <c r="L133" s="10"/>
      <c r="M133" s="5"/>
    </row>
    <row r="134" spans="1:13" ht="30" customHeight="1">
      <c r="A134" s="5"/>
      <c r="B134" s="9"/>
      <c r="C134" s="176"/>
      <c r="D134" s="177" t="s">
        <v>287</v>
      </c>
      <c r="E134" s="177"/>
      <c r="F134" s="177"/>
      <c r="G134" s="178" t="s">
        <v>288</v>
      </c>
      <c r="H134" s="177" t="s">
        <v>98</v>
      </c>
      <c r="I134" s="179">
        <v>18</v>
      </c>
      <c r="J134" s="180"/>
      <c r="K134" s="188"/>
      <c r="L134" s="10"/>
      <c r="M134" s="5"/>
    </row>
    <row r="135" spans="1:13" ht="30" customHeight="1">
      <c r="A135" s="5"/>
      <c r="B135" s="9"/>
      <c r="C135" s="176"/>
      <c r="D135" s="177" t="s">
        <v>289</v>
      </c>
      <c r="E135" s="177"/>
      <c r="F135" s="177"/>
      <c r="G135" s="178" t="s">
        <v>290</v>
      </c>
      <c r="H135" s="177" t="s">
        <v>98</v>
      </c>
      <c r="I135" s="179">
        <v>43.8</v>
      </c>
      <c r="J135" s="180"/>
      <c r="K135" s="188"/>
      <c r="L135" s="10"/>
      <c r="M135" s="5"/>
    </row>
    <row r="136" spans="1:13" ht="30" customHeight="1">
      <c r="A136" s="5"/>
      <c r="B136" s="9"/>
      <c r="C136" s="176"/>
      <c r="D136" s="177" t="s">
        <v>291</v>
      </c>
      <c r="E136" s="177"/>
      <c r="F136" s="177"/>
      <c r="G136" s="178" t="s">
        <v>292</v>
      </c>
      <c r="H136" s="177" t="s">
        <v>98</v>
      </c>
      <c r="I136" s="179">
        <v>16</v>
      </c>
      <c r="J136" s="180"/>
      <c r="K136" s="188"/>
      <c r="L136" s="10"/>
      <c r="M136" s="5"/>
    </row>
    <row r="137" spans="1:13" ht="30" customHeight="1">
      <c r="A137" s="5"/>
      <c r="B137" s="9"/>
      <c r="C137" s="176"/>
      <c r="D137" s="177" t="s">
        <v>293</v>
      </c>
      <c r="E137" s="177"/>
      <c r="F137" s="177"/>
      <c r="G137" s="178" t="s">
        <v>294</v>
      </c>
      <c r="H137" s="177" t="s">
        <v>98</v>
      </c>
      <c r="I137" s="179">
        <v>49</v>
      </c>
      <c r="J137" s="180"/>
      <c r="K137" s="188"/>
      <c r="L137" s="10"/>
      <c r="M137" s="5"/>
    </row>
    <row r="138" spans="1:13" ht="57">
      <c r="A138" s="5"/>
      <c r="B138" s="9"/>
      <c r="C138" s="176"/>
      <c r="D138" s="177" t="s">
        <v>295</v>
      </c>
      <c r="E138" s="177"/>
      <c r="F138" s="177"/>
      <c r="G138" s="178" t="s">
        <v>296</v>
      </c>
      <c r="H138" s="177" t="s">
        <v>101</v>
      </c>
      <c r="I138" s="179">
        <v>1</v>
      </c>
      <c r="J138" s="180"/>
      <c r="K138" s="188"/>
      <c r="L138" s="10"/>
      <c r="M138" s="5"/>
    </row>
    <row r="139" spans="1:13" ht="57">
      <c r="A139" s="5"/>
      <c r="B139" s="9"/>
      <c r="C139" s="176"/>
      <c r="D139" s="177" t="s">
        <v>297</v>
      </c>
      <c r="E139" s="177"/>
      <c r="F139" s="177"/>
      <c r="G139" s="178" t="s">
        <v>298</v>
      </c>
      <c r="H139" s="177" t="s">
        <v>101</v>
      </c>
      <c r="I139" s="179">
        <v>2</v>
      </c>
      <c r="J139" s="180"/>
      <c r="K139" s="188"/>
      <c r="L139" s="10"/>
      <c r="M139" s="5"/>
    </row>
    <row r="140" spans="1:13" ht="30" customHeight="1" thickBot="1">
      <c r="A140" s="5"/>
      <c r="B140" s="9"/>
      <c r="C140" s="189" t="s">
        <v>13</v>
      </c>
      <c r="D140" s="200"/>
      <c r="E140" s="200"/>
      <c r="F140" s="200"/>
      <c r="G140" s="201"/>
      <c r="H140" s="202"/>
      <c r="I140" s="179"/>
      <c r="J140" s="203"/>
      <c r="K140" s="187"/>
      <c r="L140" s="10"/>
      <c r="M140" s="5"/>
    </row>
    <row r="141" spans="1:13" ht="30" customHeight="1" thickBot="1">
      <c r="A141" s="5"/>
      <c r="B141" s="9"/>
      <c r="C141" s="170"/>
      <c r="D141" s="171" t="s">
        <v>299</v>
      </c>
      <c r="E141" s="172"/>
      <c r="F141" s="172"/>
      <c r="G141" s="173" t="s">
        <v>300</v>
      </c>
      <c r="H141" s="172"/>
      <c r="I141" s="172"/>
      <c r="J141" s="174"/>
      <c r="K141" s="175"/>
      <c r="L141" s="10"/>
      <c r="M141" s="5"/>
    </row>
    <row r="142" spans="1:13" ht="30" customHeight="1">
      <c r="A142" s="5"/>
      <c r="B142" s="9"/>
      <c r="C142" s="176"/>
      <c r="D142" s="177" t="s">
        <v>301</v>
      </c>
      <c r="E142" s="177"/>
      <c r="F142" s="177"/>
      <c r="G142" s="178" t="s">
        <v>302</v>
      </c>
      <c r="H142" s="177" t="s">
        <v>101</v>
      </c>
      <c r="I142" s="179">
        <v>18</v>
      </c>
      <c r="J142" s="180"/>
      <c r="K142" s="181"/>
      <c r="L142" s="10"/>
      <c r="M142" s="5"/>
    </row>
    <row r="143" spans="1:13" ht="30" customHeight="1">
      <c r="A143" s="5"/>
      <c r="B143" s="9"/>
      <c r="C143" s="176"/>
      <c r="D143" s="177" t="s">
        <v>303</v>
      </c>
      <c r="E143" s="177"/>
      <c r="F143" s="177"/>
      <c r="G143" s="178" t="s">
        <v>304</v>
      </c>
      <c r="H143" s="177" t="s">
        <v>101</v>
      </c>
      <c r="I143" s="179">
        <v>3</v>
      </c>
      <c r="J143" s="180"/>
      <c r="K143" s="181"/>
      <c r="L143" s="10"/>
      <c r="M143" s="5"/>
    </row>
    <row r="144" spans="1:13" ht="30" customHeight="1">
      <c r="A144" s="5"/>
      <c r="B144" s="9"/>
      <c r="C144" s="176"/>
      <c r="D144" s="177" t="s">
        <v>305</v>
      </c>
      <c r="E144" s="177"/>
      <c r="F144" s="177"/>
      <c r="G144" s="178" t="s">
        <v>306</v>
      </c>
      <c r="H144" s="177" t="s">
        <v>101</v>
      </c>
      <c r="I144" s="179">
        <v>9</v>
      </c>
      <c r="J144" s="180"/>
      <c r="K144" s="181"/>
      <c r="L144" s="10"/>
      <c r="M144" s="5"/>
    </row>
    <row r="145" spans="1:13" ht="30" customHeight="1" thickBot="1">
      <c r="A145" s="5"/>
      <c r="B145" s="9"/>
      <c r="C145" s="189" t="s">
        <v>13</v>
      </c>
      <c r="D145" s="202"/>
      <c r="E145" s="202"/>
      <c r="F145" s="202"/>
      <c r="G145" s="201"/>
      <c r="H145" s="202"/>
      <c r="I145" s="179"/>
      <c r="J145" s="203"/>
      <c r="K145" s="187"/>
      <c r="L145" s="10"/>
      <c r="M145" s="5"/>
    </row>
    <row r="146" spans="1:13" ht="30" customHeight="1" thickBot="1">
      <c r="A146" s="5"/>
      <c r="B146" s="9"/>
      <c r="C146" s="170"/>
      <c r="D146" s="171" t="s">
        <v>307</v>
      </c>
      <c r="E146" s="172"/>
      <c r="F146" s="172"/>
      <c r="G146" s="173" t="s">
        <v>308</v>
      </c>
      <c r="H146" s="172"/>
      <c r="I146" s="172"/>
      <c r="J146" s="174"/>
      <c r="K146" s="175"/>
      <c r="L146" s="10"/>
      <c r="M146" s="5"/>
    </row>
    <row r="147" spans="1:13" ht="30" customHeight="1">
      <c r="A147" s="5"/>
      <c r="B147" s="9"/>
      <c r="C147" s="176"/>
      <c r="D147" s="177" t="s">
        <v>309</v>
      </c>
      <c r="E147" s="177"/>
      <c r="F147" s="177"/>
      <c r="G147" s="178" t="s">
        <v>310</v>
      </c>
      <c r="H147" s="177" t="s">
        <v>101</v>
      </c>
      <c r="I147" s="179">
        <v>2</v>
      </c>
      <c r="J147" s="180"/>
      <c r="K147" s="188"/>
      <c r="L147" s="10"/>
      <c r="M147" s="5"/>
    </row>
    <row r="148" spans="1:13" ht="30" customHeight="1">
      <c r="A148" s="5"/>
      <c r="B148" s="9"/>
      <c r="C148" s="176"/>
      <c r="D148" s="177" t="s">
        <v>311</v>
      </c>
      <c r="E148" s="177"/>
      <c r="F148" s="177"/>
      <c r="G148" s="178" t="s">
        <v>312</v>
      </c>
      <c r="H148" s="177" t="s">
        <v>98</v>
      </c>
      <c r="I148" s="179">
        <v>48</v>
      </c>
      <c r="J148" s="180"/>
      <c r="K148" s="188"/>
      <c r="L148" s="10"/>
      <c r="M148" s="5"/>
    </row>
    <row r="149" spans="1:13" ht="30" customHeight="1">
      <c r="A149" s="5"/>
      <c r="B149" s="9"/>
      <c r="C149" s="176"/>
      <c r="D149" s="177" t="s">
        <v>313</v>
      </c>
      <c r="E149" s="177"/>
      <c r="F149" s="177"/>
      <c r="G149" s="178" t="s">
        <v>314</v>
      </c>
      <c r="H149" s="177" t="s">
        <v>98</v>
      </c>
      <c r="I149" s="179">
        <v>33.01</v>
      </c>
      <c r="J149" s="180"/>
      <c r="K149" s="188"/>
      <c r="L149" s="10"/>
      <c r="M149" s="5"/>
    </row>
    <row r="150" spans="1:13" ht="30" customHeight="1" thickBot="1">
      <c r="A150" s="5"/>
      <c r="B150" s="9"/>
      <c r="C150" s="189" t="s">
        <v>13</v>
      </c>
      <c r="D150" s="190"/>
      <c r="E150" s="190"/>
      <c r="F150" s="191"/>
      <c r="G150" s="192"/>
      <c r="H150" s="191"/>
      <c r="I150" s="179"/>
      <c r="J150" s="193"/>
      <c r="K150" s="187"/>
      <c r="L150" s="10"/>
      <c r="M150" s="5"/>
    </row>
    <row r="151" spans="1:13" ht="30" customHeight="1" thickBot="1">
      <c r="A151" s="5"/>
      <c r="B151" s="9"/>
      <c r="C151" s="170"/>
      <c r="D151" s="171" t="s">
        <v>315</v>
      </c>
      <c r="E151" s="172"/>
      <c r="F151" s="172"/>
      <c r="G151" s="173" t="s">
        <v>316</v>
      </c>
      <c r="H151" s="172"/>
      <c r="I151" s="172"/>
      <c r="J151" s="174"/>
      <c r="K151" s="175"/>
      <c r="L151" s="10"/>
      <c r="M151" s="5"/>
    </row>
    <row r="152" spans="1:13" ht="30" customHeight="1">
      <c r="A152" s="5"/>
      <c r="B152" s="9"/>
      <c r="C152" s="176"/>
      <c r="D152" s="177" t="s">
        <v>317</v>
      </c>
      <c r="E152" s="177"/>
      <c r="F152" s="177"/>
      <c r="G152" s="178" t="s">
        <v>318</v>
      </c>
      <c r="H152" s="177" t="s">
        <v>101</v>
      </c>
      <c r="I152" s="179">
        <v>9</v>
      </c>
      <c r="J152" s="204"/>
      <c r="K152" s="194"/>
      <c r="L152" s="10"/>
      <c r="M152" s="5"/>
    </row>
    <row r="153" spans="1:13" ht="30" customHeight="1">
      <c r="A153" s="5"/>
      <c r="B153" s="9"/>
      <c r="C153" s="176"/>
      <c r="D153" s="195" t="s">
        <v>319</v>
      </c>
      <c r="E153" s="195"/>
      <c r="F153" s="195"/>
      <c r="G153" s="178" t="s">
        <v>320</v>
      </c>
      <c r="H153" s="177" t="s">
        <v>101</v>
      </c>
      <c r="I153" s="179">
        <v>8</v>
      </c>
      <c r="J153" s="180"/>
      <c r="K153" s="188"/>
      <c r="L153" s="10"/>
      <c r="M153" s="5"/>
    </row>
    <row r="154" spans="1:13" ht="30" customHeight="1">
      <c r="A154" s="5"/>
      <c r="B154" s="9"/>
      <c r="C154" s="176"/>
      <c r="D154" s="177" t="s">
        <v>321</v>
      </c>
      <c r="E154" s="177"/>
      <c r="F154" s="177"/>
      <c r="G154" s="178" t="s">
        <v>322</v>
      </c>
      <c r="H154" s="177" t="s">
        <v>101</v>
      </c>
      <c r="I154" s="179">
        <v>6</v>
      </c>
      <c r="J154" s="180"/>
      <c r="K154" s="188"/>
      <c r="L154" s="10"/>
      <c r="M154" s="5"/>
    </row>
    <row r="155" spans="1:13" ht="30" customHeight="1">
      <c r="A155" s="5"/>
      <c r="B155" s="9"/>
      <c r="C155" s="176"/>
      <c r="D155" s="177" t="s">
        <v>323</v>
      </c>
      <c r="E155" s="177"/>
      <c r="F155" s="177"/>
      <c r="G155" s="178" t="s">
        <v>324</v>
      </c>
      <c r="H155" s="177" t="s">
        <v>101</v>
      </c>
      <c r="I155" s="179">
        <v>1</v>
      </c>
      <c r="J155" s="180"/>
      <c r="K155" s="188"/>
      <c r="L155" s="10"/>
      <c r="M155" s="5"/>
    </row>
    <row r="156" spans="1:13" ht="30" customHeight="1" thickBot="1">
      <c r="A156" s="5"/>
      <c r="B156" s="9"/>
      <c r="C156" s="198" t="s">
        <v>13</v>
      </c>
      <c r="D156" s="183"/>
      <c r="E156" s="183"/>
      <c r="F156" s="183"/>
      <c r="G156" s="184"/>
      <c r="H156" s="183"/>
      <c r="I156" s="179"/>
      <c r="J156" s="186"/>
      <c r="K156" s="199"/>
      <c r="L156" s="10"/>
      <c r="M156" s="5"/>
    </row>
    <row r="157" spans="1:13" ht="30" customHeight="1" thickBot="1">
      <c r="A157" s="5"/>
      <c r="B157" s="9"/>
      <c r="C157" s="170"/>
      <c r="D157" s="171" t="s">
        <v>325</v>
      </c>
      <c r="E157" s="172"/>
      <c r="F157" s="172"/>
      <c r="G157" s="173" t="s">
        <v>326</v>
      </c>
      <c r="H157" s="172"/>
      <c r="I157" s="172"/>
      <c r="J157" s="174"/>
      <c r="K157" s="175"/>
      <c r="L157" s="10"/>
      <c r="M157" s="5"/>
    </row>
    <row r="158" spans="1:13" ht="28.5">
      <c r="A158" s="5"/>
      <c r="B158" s="9"/>
      <c r="C158" s="176"/>
      <c r="D158" s="177" t="s">
        <v>327</v>
      </c>
      <c r="E158" s="177"/>
      <c r="F158" s="177"/>
      <c r="G158" s="178" t="s">
        <v>328</v>
      </c>
      <c r="H158" s="177" t="s">
        <v>101</v>
      </c>
      <c r="I158" s="179">
        <v>2</v>
      </c>
      <c r="J158" s="180"/>
      <c r="K158" s="188"/>
      <c r="L158" s="10"/>
      <c r="M158" s="5"/>
    </row>
    <row r="159" spans="1:13" ht="42.75">
      <c r="A159" s="5"/>
      <c r="B159" s="9"/>
      <c r="C159" s="176"/>
      <c r="D159" s="177" t="s">
        <v>329</v>
      </c>
      <c r="E159" s="177"/>
      <c r="F159" s="177"/>
      <c r="G159" s="178" t="s">
        <v>330</v>
      </c>
      <c r="H159" s="177" t="s">
        <v>101</v>
      </c>
      <c r="I159" s="179">
        <v>1</v>
      </c>
      <c r="J159" s="180"/>
      <c r="K159" s="188"/>
      <c r="L159" s="10"/>
      <c r="M159" s="5"/>
    </row>
    <row r="160" spans="1:13" ht="30" customHeight="1" thickBot="1">
      <c r="A160" s="5"/>
      <c r="B160" s="9"/>
      <c r="C160" s="189" t="s">
        <v>13</v>
      </c>
      <c r="D160" s="200"/>
      <c r="E160" s="200"/>
      <c r="F160" s="200"/>
      <c r="G160" s="201"/>
      <c r="H160" s="202"/>
      <c r="I160" s="179"/>
      <c r="J160" s="203"/>
      <c r="K160" s="187"/>
      <c r="L160" s="10"/>
      <c r="M160" s="5"/>
    </row>
    <row r="161" spans="1:13" ht="30" customHeight="1" thickBot="1">
      <c r="A161" s="5"/>
      <c r="B161" s="9"/>
      <c r="C161" s="163"/>
      <c r="D161" s="164" t="s">
        <v>331</v>
      </c>
      <c r="E161" s="164"/>
      <c r="F161" s="164"/>
      <c r="G161" s="165" t="s">
        <v>332</v>
      </c>
      <c r="H161" s="166"/>
      <c r="I161" s="167"/>
      <c r="J161" s="168"/>
      <c r="K161" s="169"/>
      <c r="L161" s="10"/>
      <c r="M161" s="5"/>
    </row>
    <row r="162" spans="1:13" ht="30" customHeight="1" thickBot="1">
      <c r="A162" s="5"/>
      <c r="B162" s="9"/>
      <c r="C162" s="170"/>
      <c r="D162" s="171" t="s">
        <v>333</v>
      </c>
      <c r="E162" s="172"/>
      <c r="F162" s="172"/>
      <c r="G162" s="173" t="s">
        <v>334</v>
      </c>
      <c r="H162" s="172"/>
      <c r="I162" s="172"/>
      <c r="J162" s="174"/>
      <c r="K162" s="175"/>
      <c r="L162" s="10"/>
      <c r="M162" s="5"/>
    </row>
    <row r="163" spans="1:13" ht="30" customHeight="1">
      <c r="A163" s="5"/>
      <c r="B163" s="9"/>
      <c r="C163" s="176"/>
      <c r="D163" s="177" t="s">
        <v>335</v>
      </c>
      <c r="E163" s="177"/>
      <c r="F163" s="177"/>
      <c r="G163" s="178" t="s">
        <v>336</v>
      </c>
      <c r="H163" s="177" t="s">
        <v>101</v>
      </c>
      <c r="I163" s="179">
        <v>3</v>
      </c>
      <c r="J163" s="180"/>
      <c r="K163" s="188"/>
      <c r="L163" s="10"/>
      <c r="M163" s="5"/>
    </row>
    <row r="164" spans="1:13" ht="30" customHeight="1">
      <c r="A164" s="5"/>
      <c r="B164" s="9"/>
      <c r="C164" s="176"/>
      <c r="D164" s="177" t="s">
        <v>337</v>
      </c>
      <c r="E164" s="177"/>
      <c r="F164" s="177"/>
      <c r="G164" s="178" t="s">
        <v>338</v>
      </c>
      <c r="H164" s="177" t="s">
        <v>101</v>
      </c>
      <c r="I164" s="179">
        <v>3</v>
      </c>
      <c r="J164" s="180"/>
      <c r="K164" s="188"/>
      <c r="L164" s="10"/>
      <c r="M164" s="5"/>
    </row>
    <row r="165" spans="1:13" ht="30" customHeight="1">
      <c r="A165" s="5"/>
      <c r="B165" s="9"/>
      <c r="C165" s="176"/>
      <c r="D165" s="177" t="s">
        <v>339</v>
      </c>
      <c r="E165" s="177"/>
      <c r="F165" s="177"/>
      <c r="G165" s="178" t="s">
        <v>340</v>
      </c>
      <c r="H165" s="177" t="s">
        <v>101</v>
      </c>
      <c r="I165" s="179">
        <v>1</v>
      </c>
      <c r="J165" s="180"/>
      <c r="K165" s="188"/>
      <c r="L165" s="10"/>
      <c r="M165" s="5"/>
    </row>
    <row r="166" spans="1:13" ht="30" customHeight="1">
      <c r="A166" s="5"/>
      <c r="B166" s="9"/>
      <c r="C166" s="176"/>
      <c r="D166" s="177" t="s">
        <v>341</v>
      </c>
      <c r="E166" s="177"/>
      <c r="F166" s="177"/>
      <c r="G166" s="178" t="s">
        <v>342</v>
      </c>
      <c r="H166" s="177" t="s">
        <v>101</v>
      </c>
      <c r="I166" s="179">
        <v>2</v>
      </c>
      <c r="J166" s="180"/>
      <c r="K166" s="188"/>
      <c r="L166" s="10"/>
      <c r="M166" s="5"/>
    </row>
    <row r="167" spans="1:13" ht="30" customHeight="1">
      <c r="A167" s="5"/>
      <c r="B167" s="9"/>
      <c r="C167" s="176"/>
      <c r="D167" s="177" t="s">
        <v>343</v>
      </c>
      <c r="E167" s="177"/>
      <c r="F167" s="177"/>
      <c r="G167" s="178" t="s">
        <v>344</v>
      </c>
      <c r="H167" s="177" t="s">
        <v>101</v>
      </c>
      <c r="I167" s="179">
        <v>100</v>
      </c>
      <c r="J167" s="180"/>
      <c r="K167" s="188"/>
      <c r="L167" s="10"/>
      <c r="M167" s="5"/>
    </row>
    <row r="168" spans="1:13" ht="30" customHeight="1" thickBot="1">
      <c r="A168" s="5"/>
      <c r="B168" s="9"/>
      <c r="C168" s="189" t="s">
        <v>13</v>
      </c>
      <c r="D168" s="200"/>
      <c r="E168" s="200"/>
      <c r="F168" s="200"/>
      <c r="G168" s="201"/>
      <c r="H168" s="202"/>
      <c r="I168" s="179"/>
      <c r="J168" s="203"/>
      <c r="K168" s="187"/>
      <c r="L168" s="10"/>
      <c r="M168" s="5"/>
    </row>
    <row r="169" spans="1:13" ht="30" customHeight="1" thickBot="1">
      <c r="A169" s="5"/>
      <c r="B169" s="9"/>
      <c r="C169" s="170"/>
      <c r="D169" s="171" t="s">
        <v>345</v>
      </c>
      <c r="E169" s="172"/>
      <c r="F169" s="172"/>
      <c r="G169" s="173" t="s">
        <v>346</v>
      </c>
      <c r="H169" s="172"/>
      <c r="I169" s="172"/>
      <c r="J169" s="174"/>
      <c r="K169" s="175"/>
      <c r="L169" s="10"/>
      <c r="M169" s="5"/>
    </row>
    <row r="170" spans="1:13" ht="42.75">
      <c r="A170" s="5"/>
      <c r="B170" s="9"/>
      <c r="C170" s="176"/>
      <c r="D170" s="177" t="s">
        <v>347</v>
      </c>
      <c r="E170" s="177"/>
      <c r="F170" s="177"/>
      <c r="G170" s="178" t="s">
        <v>348</v>
      </c>
      <c r="H170" s="177" t="s">
        <v>98</v>
      </c>
      <c r="I170" s="179">
        <v>390</v>
      </c>
      <c r="J170" s="180"/>
      <c r="K170" s="181"/>
      <c r="L170" s="10"/>
      <c r="M170" s="5"/>
    </row>
    <row r="171" spans="1:13" ht="28.5">
      <c r="A171" s="5"/>
      <c r="B171" s="9"/>
      <c r="C171" s="176"/>
      <c r="D171" s="177" t="s">
        <v>349</v>
      </c>
      <c r="E171" s="177"/>
      <c r="F171" s="177"/>
      <c r="G171" s="178" t="s">
        <v>350</v>
      </c>
      <c r="H171" s="177" t="s">
        <v>98</v>
      </c>
      <c r="I171" s="179">
        <v>490</v>
      </c>
      <c r="J171" s="180"/>
      <c r="K171" s="181"/>
      <c r="L171" s="10"/>
      <c r="M171" s="5"/>
    </row>
    <row r="172" spans="1:13" ht="28.5">
      <c r="A172" s="5"/>
      <c r="B172" s="9"/>
      <c r="C172" s="176"/>
      <c r="D172" s="177" t="s">
        <v>351</v>
      </c>
      <c r="E172" s="177"/>
      <c r="F172" s="177"/>
      <c r="G172" s="178" t="s">
        <v>352</v>
      </c>
      <c r="H172" s="177" t="s">
        <v>98</v>
      </c>
      <c r="I172" s="179">
        <v>100</v>
      </c>
      <c r="J172" s="180"/>
      <c r="K172" s="181"/>
      <c r="L172" s="10"/>
      <c r="M172" s="5"/>
    </row>
    <row r="173" spans="1:13" ht="28.5">
      <c r="A173" s="5"/>
      <c r="B173" s="9"/>
      <c r="C173" s="176"/>
      <c r="D173" s="177" t="s">
        <v>353</v>
      </c>
      <c r="E173" s="177"/>
      <c r="F173" s="177"/>
      <c r="G173" s="178" t="s">
        <v>354</v>
      </c>
      <c r="H173" s="177" t="s">
        <v>98</v>
      </c>
      <c r="I173" s="179">
        <v>270</v>
      </c>
      <c r="J173" s="180"/>
      <c r="K173" s="181"/>
      <c r="L173" s="10"/>
      <c r="M173" s="5"/>
    </row>
    <row r="174" spans="1:13" ht="28.5">
      <c r="A174" s="5"/>
      <c r="B174" s="9"/>
      <c r="C174" s="176"/>
      <c r="D174" s="177" t="s">
        <v>355</v>
      </c>
      <c r="E174" s="177"/>
      <c r="F174" s="177"/>
      <c r="G174" s="178" t="s">
        <v>356</v>
      </c>
      <c r="H174" s="177" t="s">
        <v>98</v>
      </c>
      <c r="I174" s="179">
        <v>150</v>
      </c>
      <c r="J174" s="180"/>
      <c r="K174" s="181"/>
      <c r="L174" s="10"/>
      <c r="M174" s="5"/>
    </row>
    <row r="175" spans="1:13" ht="28.5">
      <c r="A175" s="5"/>
      <c r="B175" s="9"/>
      <c r="C175" s="176"/>
      <c r="D175" s="177" t="s">
        <v>357</v>
      </c>
      <c r="E175" s="177"/>
      <c r="F175" s="177"/>
      <c r="G175" s="178" t="s">
        <v>358</v>
      </c>
      <c r="H175" s="177" t="s">
        <v>98</v>
      </c>
      <c r="I175" s="179">
        <v>160</v>
      </c>
      <c r="J175" s="180"/>
      <c r="K175" s="181"/>
      <c r="L175" s="10"/>
      <c r="M175" s="5"/>
    </row>
    <row r="176" spans="1:13" ht="28.5">
      <c r="A176" s="5"/>
      <c r="B176" s="9"/>
      <c r="C176" s="176"/>
      <c r="D176" s="177" t="s">
        <v>359</v>
      </c>
      <c r="E176" s="177"/>
      <c r="F176" s="177"/>
      <c r="G176" s="178" t="s">
        <v>360</v>
      </c>
      <c r="H176" s="177" t="s">
        <v>98</v>
      </c>
      <c r="I176" s="179">
        <v>100</v>
      </c>
      <c r="J176" s="180"/>
      <c r="K176" s="181"/>
      <c r="L176" s="10"/>
      <c r="M176" s="5"/>
    </row>
    <row r="177" spans="1:13" ht="28.5">
      <c r="A177" s="5"/>
      <c r="B177" s="9"/>
      <c r="C177" s="176"/>
      <c r="D177" s="177" t="s">
        <v>361</v>
      </c>
      <c r="E177" s="177"/>
      <c r="F177" s="177"/>
      <c r="G177" s="178" t="s">
        <v>362</v>
      </c>
      <c r="H177" s="177" t="s">
        <v>98</v>
      </c>
      <c r="I177" s="179">
        <v>270</v>
      </c>
      <c r="J177" s="180"/>
      <c r="K177" s="181"/>
      <c r="L177" s="10"/>
      <c r="M177" s="5"/>
    </row>
    <row r="178" spans="1:13" ht="28.5">
      <c r="A178" s="5"/>
      <c r="B178" s="9"/>
      <c r="C178" s="176"/>
      <c r="D178" s="177" t="s">
        <v>363</v>
      </c>
      <c r="E178" s="177"/>
      <c r="F178" s="177"/>
      <c r="G178" s="178" t="s">
        <v>364</v>
      </c>
      <c r="H178" s="177" t="s">
        <v>98</v>
      </c>
      <c r="I178" s="179">
        <v>12</v>
      </c>
      <c r="J178" s="180"/>
      <c r="K178" s="181"/>
      <c r="L178" s="10"/>
      <c r="M178" s="5"/>
    </row>
    <row r="179" spans="1:13" ht="42.75">
      <c r="A179" s="5"/>
      <c r="B179" s="9"/>
      <c r="C179" s="176"/>
      <c r="D179" s="177" t="s">
        <v>365</v>
      </c>
      <c r="E179" s="177"/>
      <c r="F179" s="177"/>
      <c r="G179" s="178" t="s">
        <v>366</v>
      </c>
      <c r="H179" s="177" t="s">
        <v>101</v>
      </c>
      <c r="I179" s="179">
        <v>12</v>
      </c>
      <c r="J179" s="180"/>
      <c r="K179" s="181"/>
      <c r="L179" s="10"/>
      <c r="M179" s="5"/>
    </row>
    <row r="180" spans="1:13" ht="28.5">
      <c r="A180" s="5"/>
      <c r="B180" s="9"/>
      <c r="C180" s="176"/>
      <c r="D180" s="177" t="s">
        <v>367</v>
      </c>
      <c r="E180" s="177"/>
      <c r="F180" s="177"/>
      <c r="G180" s="178" t="s">
        <v>368</v>
      </c>
      <c r="H180" s="177" t="s">
        <v>101</v>
      </c>
      <c r="I180" s="179">
        <v>8</v>
      </c>
      <c r="J180" s="180"/>
      <c r="K180" s="181"/>
      <c r="L180" s="10"/>
      <c r="M180" s="5"/>
    </row>
    <row r="181" spans="1:13" ht="28.5">
      <c r="A181" s="5"/>
      <c r="B181" s="9"/>
      <c r="C181" s="176"/>
      <c r="D181" s="177" t="s">
        <v>369</v>
      </c>
      <c r="E181" s="177"/>
      <c r="F181" s="177"/>
      <c r="G181" s="178" t="s">
        <v>370</v>
      </c>
      <c r="H181" s="177" t="s">
        <v>101</v>
      </c>
      <c r="I181" s="179">
        <v>12</v>
      </c>
      <c r="J181" s="180"/>
      <c r="K181" s="181"/>
      <c r="L181" s="10"/>
      <c r="M181" s="5"/>
    </row>
    <row r="182" spans="1:13" ht="42.75">
      <c r="A182" s="5"/>
      <c r="B182" s="9"/>
      <c r="C182" s="176"/>
      <c r="D182" s="177" t="s">
        <v>371</v>
      </c>
      <c r="E182" s="177"/>
      <c r="F182" s="177"/>
      <c r="G182" s="178" t="s">
        <v>372</v>
      </c>
      <c r="H182" s="177" t="s">
        <v>101</v>
      </c>
      <c r="I182" s="179">
        <v>1</v>
      </c>
      <c r="J182" s="180"/>
      <c r="K182" s="181"/>
      <c r="L182" s="10"/>
      <c r="M182" s="5"/>
    </row>
    <row r="183" spans="1:13" ht="42.75">
      <c r="A183" s="5"/>
      <c r="B183" s="9"/>
      <c r="C183" s="176"/>
      <c r="D183" s="177" t="s">
        <v>373</v>
      </c>
      <c r="E183" s="177"/>
      <c r="F183" s="177"/>
      <c r="G183" s="178" t="s">
        <v>374</v>
      </c>
      <c r="H183" s="177" t="s">
        <v>101</v>
      </c>
      <c r="I183" s="179">
        <v>2</v>
      </c>
      <c r="J183" s="180"/>
      <c r="K183" s="181"/>
      <c r="L183" s="10"/>
      <c r="M183" s="5"/>
    </row>
    <row r="184" spans="1:13" ht="28.5">
      <c r="A184" s="5"/>
      <c r="B184" s="9"/>
      <c r="C184" s="176"/>
      <c r="D184" s="177" t="s">
        <v>375</v>
      </c>
      <c r="E184" s="177"/>
      <c r="F184" s="177"/>
      <c r="G184" s="178" t="s">
        <v>376</v>
      </c>
      <c r="H184" s="177" t="s">
        <v>98</v>
      </c>
      <c r="I184" s="179">
        <v>22</v>
      </c>
      <c r="J184" s="180"/>
      <c r="K184" s="181"/>
      <c r="L184" s="10"/>
      <c r="M184" s="5"/>
    </row>
    <row r="185" spans="1:13" ht="28.5">
      <c r="A185" s="5"/>
      <c r="B185" s="9"/>
      <c r="C185" s="176"/>
      <c r="D185" s="177" t="s">
        <v>377</v>
      </c>
      <c r="E185" s="177"/>
      <c r="F185" s="177"/>
      <c r="G185" s="178" t="s">
        <v>378</v>
      </c>
      <c r="H185" s="177" t="s">
        <v>98</v>
      </c>
      <c r="I185" s="179">
        <v>350</v>
      </c>
      <c r="J185" s="180"/>
      <c r="K185" s="181"/>
      <c r="L185" s="10"/>
      <c r="M185" s="5"/>
    </row>
    <row r="186" spans="1:13" ht="30" customHeight="1" thickBot="1">
      <c r="A186" s="5"/>
      <c r="B186" s="9"/>
      <c r="C186" s="189" t="s">
        <v>13</v>
      </c>
      <c r="D186" s="202"/>
      <c r="E186" s="202"/>
      <c r="F186" s="202"/>
      <c r="G186" s="201"/>
      <c r="H186" s="202"/>
      <c r="I186" s="179"/>
      <c r="J186" s="203"/>
      <c r="K186" s="187"/>
      <c r="L186" s="10"/>
      <c r="M186" s="5"/>
    </row>
    <row r="187" spans="1:13" ht="30" customHeight="1" thickBot="1">
      <c r="A187" s="5"/>
      <c r="B187" s="9"/>
      <c r="C187" s="170"/>
      <c r="D187" s="171" t="s">
        <v>379</v>
      </c>
      <c r="E187" s="172"/>
      <c r="F187" s="172"/>
      <c r="G187" s="173" t="s">
        <v>380</v>
      </c>
      <c r="H187" s="172"/>
      <c r="I187" s="172"/>
      <c r="J187" s="174"/>
      <c r="K187" s="175"/>
      <c r="L187" s="10"/>
      <c r="M187" s="5"/>
    </row>
    <row r="188" spans="1:13" ht="28.5">
      <c r="A188" s="5"/>
      <c r="B188" s="9"/>
      <c r="C188" s="176"/>
      <c r="D188" s="177" t="s">
        <v>381</v>
      </c>
      <c r="E188" s="177"/>
      <c r="F188" s="177"/>
      <c r="G188" s="178" t="s">
        <v>382</v>
      </c>
      <c r="H188" s="177" t="s">
        <v>101</v>
      </c>
      <c r="I188" s="179">
        <v>1</v>
      </c>
      <c r="J188" s="180"/>
      <c r="K188" s="188"/>
      <c r="L188" s="10"/>
      <c r="M188" s="5"/>
    </row>
    <row r="189" spans="1:13" ht="28.5">
      <c r="A189" s="5"/>
      <c r="B189" s="9"/>
      <c r="C189" s="176"/>
      <c r="D189" s="177" t="s">
        <v>383</v>
      </c>
      <c r="E189" s="177"/>
      <c r="F189" s="177"/>
      <c r="G189" s="178" t="s">
        <v>384</v>
      </c>
      <c r="H189" s="177" t="s">
        <v>101</v>
      </c>
      <c r="I189" s="179">
        <v>1</v>
      </c>
      <c r="J189" s="180"/>
      <c r="K189" s="188"/>
      <c r="L189" s="10"/>
      <c r="M189" s="5"/>
    </row>
    <row r="190" spans="1:13" ht="85.5">
      <c r="A190" s="5"/>
      <c r="B190" s="9"/>
      <c r="C190" s="176"/>
      <c r="D190" s="177" t="s">
        <v>385</v>
      </c>
      <c r="E190" s="177"/>
      <c r="F190" s="177"/>
      <c r="G190" s="178" t="s">
        <v>386</v>
      </c>
      <c r="H190" s="177" t="s">
        <v>98</v>
      </c>
      <c r="I190" s="179">
        <v>10</v>
      </c>
      <c r="J190" s="180"/>
      <c r="K190" s="188"/>
      <c r="L190" s="10"/>
      <c r="M190" s="5"/>
    </row>
    <row r="191" spans="1:13" ht="28.5">
      <c r="A191" s="5"/>
      <c r="B191" s="9"/>
      <c r="C191" s="176"/>
      <c r="D191" s="177" t="s">
        <v>387</v>
      </c>
      <c r="E191" s="177"/>
      <c r="F191" s="177"/>
      <c r="G191" s="178" t="s">
        <v>388</v>
      </c>
      <c r="H191" s="177" t="s">
        <v>98</v>
      </c>
      <c r="I191" s="179">
        <v>120</v>
      </c>
      <c r="J191" s="180"/>
      <c r="K191" s="188"/>
      <c r="L191" s="10"/>
      <c r="M191" s="5"/>
    </row>
    <row r="192" spans="1:13" ht="42.75">
      <c r="A192" s="5"/>
      <c r="B192" s="9"/>
      <c r="C192" s="176"/>
      <c r="D192" s="177" t="s">
        <v>389</v>
      </c>
      <c r="E192" s="177"/>
      <c r="F192" s="177"/>
      <c r="G192" s="178" t="s">
        <v>390</v>
      </c>
      <c r="H192" s="177" t="s">
        <v>98</v>
      </c>
      <c r="I192" s="179">
        <v>1</v>
      </c>
      <c r="J192" s="180"/>
      <c r="K192" s="188"/>
      <c r="L192" s="10"/>
      <c r="M192" s="5"/>
    </row>
    <row r="193" spans="1:13" ht="156.75">
      <c r="A193" s="5"/>
      <c r="B193" s="9"/>
      <c r="C193" s="176"/>
      <c r="D193" s="177" t="s">
        <v>391</v>
      </c>
      <c r="E193" s="177"/>
      <c r="F193" s="177"/>
      <c r="G193" s="178" t="s">
        <v>392</v>
      </c>
      <c r="H193" s="177" t="s">
        <v>101</v>
      </c>
      <c r="I193" s="179">
        <v>0</v>
      </c>
      <c r="J193" s="180"/>
      <c r="K193" s="188"/>
      <c r="L193" s="10"/>
      <c r="M193" s="5"/>
    </row>
    <row r="194" spans="1:13" ht="30" customHeight="1" thickBot="1">
      <c r="A194" s="5"/>
      <c r="B194" s="9"/>
      <c r="C194" s="189" t="s">
        <v>13</v>
      </c>
      <c r="D194" s="190"/>
      <c r="E194" s="190"/>
      <c r="F194" s="191"/>
      <c r="G194" s="192"/>
      <c r="H194" s="191"/>
      <c r="I194" s="179"/>
      <c r="J194" s="193"/>
      <c r="K194" s="187"/>
      <c r="L194" s="10"/>
      <c r="M194" s="5"/>
    </row>
    <row r="195" spans="1:13" ht="30" customHeight="1" thickBot="1">
      <c r="A195" s="5"/>
      <c r="B195" s="9"/>
      <c r="C195" s="170"/>
      <c r="D195" s="171" t="s">
        <v>393</v>
      </c>
      <c r="E195" s="172"/>
      <c r="F195" s="172"/>
      <c r="G195" s="173" t="s">
        <v>394</v>
      </c>
      <c r="H195" s="172"/>
      <c r="I195" s="172"/>
      <c r="J195" s="174"/>
      <c r="K195" s="175"/>
      <c r="L195" s="10"/>
      <c r="M195" s="5"/>
    </row>
    <row r="196" spans="1:13" ht="85.5">
      <c r="A196" s="5"/>
      <c r="B196" s="9"/>
      <c r="C196" s="176"/>
      <c r="D196" s="177" t="s">
        <v>395</v>
      </c>
      <c r="E196" s="177"/>
      <c r="F196" s="177"/>
      <c r="G196" s="178" t="s">
        <v>497</v>
      </c>
      <c r="H196" s="177" t="s">
        <v>101</v>
      </c>
      <c r="I196" s="179">
        <v>4</v>
      </c>
      <c r="J196" s="180"/>
      <c r="K196" s="194"/>
      <c r="L196" s="10"/>
      <c r="M196" s="5"/>
    </row>
    <row r="197" spans="1:13" ht="57">
      <c r="A197" s="5"/>
      <c r="B197" s="9"/>
      <c r="C197" s="176"/>
      <c r="D197" s="195" t="s">
        <v>396</v>
      </c>
      <c r="E197" s="195"/>
      <c r="F197" s="195"/>
      <c r="G197" s="178" t="s">
        <v>498</v>
      </c>
      <c r="H197" s="177" t="s">
        <v>101</v>
      </c>
      <c r="I197" s="179">
        <v>48</v>
      </c>
      <c r="J197" s="180"/>
      <c r="K197" s="188"/>
      <c r="L197" s="10"/>
      <c r="M197" s="5"/>
    </row>
    <row r="198" spans="1:13" ht="57">
      <c r="A198" s="5"/>
      <c r="B198" s="9"/>
      <c r="C198" s="176"/>
      <c r="D198" s="195" t="s">
        <v>397</v>
      </c>
      <c r="E198" s="195"/>
      <c r="F198" s="195"/>
      <c r="G198" s="178" t="s">
        <v>398</v>
      </c>
      <c r="H198" s="177" t="s">
        <v>101</v>
      </c>
      <c r="I198" s="179">
        <v>4</v>
      </c>
      <c r="J198" s="180"/>
      <c r="K198" s="188"/>
      <c r="L198" s="10"/>
      <c r="M198" s="5"/>
    </row>
    <row r="199" spans="1:13" ht="42.75">
      <c r="A199" s="5"/>
      <c r="B199" s="9"/>
      <c r="C199" s="176"/>
      <c r="D199" s="195" t="s">
        <v>399</v>
      </c>
      <c r="E199" s="195"/>
      <c r="F199" s="195"/>
      <c r="G199" s="178" t="s">
        <v>499</v>
      </c>
      <c r="H199" s="177" t="s">
        <v>101</v>
      </c>
      <c r="I199" s="179">
        <v>33</v>
      </c>
      <c r="J199" s="180"/>
      <c r="K199" s="188"/>
      <c r="L199" s="10"/>
      <c r="M199" s="5"/>
    </row>
    <row r="200" spans="1:13" ht="28.5">
      <c r="A200" s="5"/>
      <c r="B200" s="9"/>
      <c r="C200" s="176"/>
      <c r="D200" s="195" t="s">
        <v>400</v>
      </c>
      <c r="E200" s="195"/>
      <c r="F200" s="195"/>
      <c r="G200" s="178" t="s">
        <v>401</v>
      </c>
      <c r="H200" s="177" t="s">
        <v>101</v>
      </c>
      <c r="I200" s="179">
        <v>33</v>
      </c>
      <c r="J200" s="180"/>
      <c r="K200" s="188"/>
      <c r="L200" s="10"/>
      <c r="M200" s="5"/>
    </row>
    <row r="201" spans="1:13" ht="28.5">
      <c r="A201" s="5"/>
      <c r="B201" s="9"/>
      <c r="C201" s="176"/>
      <c r="D201" s="195" t="s">
        <v>402</v>
      </c>
      <c r="E201" s="195"/>
      <c r="F201" s="195"/>
      <c r="G201" s="178" t="s">
        <v>403</v>
      </c>
      <c r="H201" s="177" t="s">
        <v>98</v>
      </c>
      <c r="I201" s="179">
        <v>6</v>
      </c>
      <c r="J201" s="180"/>
      <c r="K201" s="188"/>
      <c r="L201" s="10"/>
      <c r="M201" s="5"/>
    </row>
    <row r="202" spans="1:13" ht="28.5">
      <c r="A202" s="5"/>
      <c r="B202" s="9"/>
      <c r="C202" s="176"/>
      <c r="D202" s="177" t="s">
        <v>404</v>
      </c>
      <c r="E202" s="177"/>
      <c r="F202" s="177"/>
      <c r="G202" s="178" t="s">
        <v>405</v>
      </c>
      <c r="H202" s="177" t="s">
        <v>101</v>
      </c>
      <c r="I202" s="179">
        <v>48</v>
      </c>
      <c r="J202" s="180"/>
      <c r="K202" s="188"/>
      <c r="L202" s="10"/>
      <c r="M202" s="5"/>
    </row>
    <row r="203" spans="1:13" ht="30" customHeight="1">
      <c r="A203" s="5"/>
      <c r="B203" s="9"/>
      <c r="C203" s="176"/>
      <c r="D203" s="177" t="s">
        <v>406</v>
      </c>
      <c r="E203" s="177"/>
      <c r="F203" s="177"/>
      <c r="G203" s="178" t="s">
        <v>407</v>
      </c>
      <c r="H203" s="177" t="s">
        <v>101</v>
      </c>
      <c r="I203" s="179">
        <v>4</v>
      </c>
      <c r="J203" s="180"/>
      <c r="K203" s="188"/>
      <c r="L203" s="10"/>
      <c r="M203" s="5"/>
    </row>
    <row r="204" spans="1:13" ht="30" customHeight="1">
      <c r="A204" s="5"/>
      <c r="B204" s="9"/>
      <c r="C204" s="176"/>
      <c r="D204" s="177" t="s">
        <v>408</v>
      </c>
      <c r="E204" s="177"/>
      <c r="F204" s="177"/>
      <c r="G204" s="178" t="s">
        <v>409</v>
      </c>
      <c r="H204" s="177" t="s">
        <v>101</v>
      </c>
      <c r="I204" s="179">
        <v>1</v>
      </c>
      <c r="J204" s="180"/>
      <c r="K204" s="188"/>
      <c r="L204" s="10"/>
      <c r="M204" s="5"/>
    </row>
    <row r="205" spans="1:13" ht="30" customHeight="1">
      <c r="A205" s="5"/>
      <c r="B205" s="9"/>
      <c r="C205" s="176"/>
      <c r="D205" s="177" t="s">
        <v>500</v>
      </c>
      <c r="E205" s="177"/>
      <c r="F205" s="177"/>
      <c r="G205" s="178" t="s">
        <v>501</v>
      </c>
      <c r="H205" s="177" t="s">
        <v>101</v>
      </c>
      <c r="I205" s="179">
        <v>4</v>
      </c>
      <c r="J205" s="180"/>
      <c r="K205" s="188"/>
      <c r="L205" s="10"/>
      <c r="M205" s="5"/>
    </row>
    <row r="206" spans="1:13" ht="30" customHeight="1">
      <c r="A206" s="5"/>
      <c r="B206" s="9"/>
      <c r="C206" s="176"/>
      <c r="D206" s="177" t="s">
        <v>502</v>
      </c>
      <c r="E206" s="177"/>
      <c r="F206" s="177"/>
      <c r="G206" s="178" t="s">
        <v>503</v>
      </c>
      <c r="H206" s="177" t="s">
        <v>101</v>
      </c>
      <c r="I206" s="179">
        <v>4</v>
      </c>
      <c r="J206" s="180"/>
      <c r="K206" s="188"/>
      <c r="L206" s="10"/>
      <c r="M206" s="5"/>
    </row>
    <row r="207" spans="1:13" ht="30" customHeight="1">
      <c r="A207" s="5"/>
      <c r="B207" s="9"/>
      <c r="C207" s="176"/>
      <c r="D207" s="177" t="s">
        <v>504</v>
      </c>
      <c r="E207" s="177"/>
      <c r="F207" s="177"/>
      <c r="G207" s="178" t="s">
        <v>505</v>
      </c>
      <c r="H207" s="177" t="s">
        <v>101</v>
      </c>
      <c r="I207" s="179">
        <v>8</v>
      </c>
      <c r="J207" s="196"/>
      <c r="K207" s="188"/>
      <c r="L207" s="10"/>
      <c r="M207" s="5"/>
    </row>
    <row r="208" spans="1:13" ht="30" customHeight="1">
      <c r="A208" s="5"/>
      <c r="B208" s="9"/>
      <c r="C208" s="176"/>
      <c r="D208" s="177" t="s">
        <v>410</v>
      </c>
      <c r="E208" s="177"/>
      <c r="F208" s="177"/>
      <c r="G208" s="178" t="s">
        <v>411</v>
      </c>
      <c r="H208" s="177" t="s">
        <v>101</v>
      </c>
      <c r="I208" s="179">
        <v>12</v>
      </c>
      <c r="J208" s="196"/>
      <c r="K208" s="188"/>
      <c r="L208" s="10"/>
      <c r="M208" s="5"/>
    </row>
    <row r="209" spans="1:13" ht="30" customHeight="1" thickBot="1">
      <c r="A209" s="5"/>
      <c r="B209" s="9"/>
      <c r="C209" s="198" t="s">
        <v>13</v>
      </c>
      <c r="D209" s="183"/>
      <c r="E209" s="183"/>
      <c r="F209" s="183"/>
      <c r="G209" s="184"/>
      <c r="H209" s="183"/>
      <c r="I209" s="179"/>
      <c r="J209" s="186"/>
      <c r="K209" s="199"/>
      <c r="L209" s="10"/>
      <c r="M209" s="5"/>
    </row>
    <row r="210" spans="1:13" ht="30" customHeight="1" thickBot="1">
      <c r="A210" s="5"/>
      <c r="B210" s="9"/>
      <c r="C210" s="170"/>
      <c r="D210" s="171" t="s">
        <v>412</v>
      </c>
      <c r="E210" s="172"/>
      <c r="F210" s="172"/>
      <c r="G210" s="173" t="s">
        <v>413</v>
      </c>
      <c r="H210" s="172"/>
      <c r="I210" s="172"/>
      <c r="J210" s="174"/>
      <c r="K210" s="175"/>
      <c r="L210" s="10"/>
      <c r="M210" s="5"/>
    </row>
    <row r="211" spans="1:13" ht="42.75">
      <c r="A211" s="5"/>
      <c r="B211" s="9"/>
      <c r="C211" s="176"/>
      <c r="D211" s="177" t="s">
        <v>414</v>
      </c>
      <c r="E211" s="177"/>
      <c r="F211" s="177"/>
      <c r="G211" s="178" t="s">
        <v>415</v>
      </c>
      <c r="H211" s="177" t="s">
        <v>101</v>
      </c>
      <c r="I211" s="179">
        <v>1</v>
      </c>
      <c r="J211" s="180"/>
      <c r="K211" s="188"/>
      <c r="L211" s="10"/>
      <c r="M211" s="5"/>
    </row>
    <row r="212" spans="1:13" ht="42.75">
      <c r="A212" s="5"/>
      <c r="B212" s="9"/>
      <c r="C212" s="176"/>
      <c r="D212" s="177" t="s">
        <v>416</v>
      </c>
      <c r="E212" s="177"/>
      <c r="F212" s="177"/>
      <c r="G212" s="178" t="s">
        <v>417</v>
      </c>
      <c r="H212" s="177" t="s">
        <v>101</v>
      </c>
      <c r="I212" s="179">
        <v>1</v>
      </c>
      <c r="J212" s="180"/>
      <c r="K212" s="188"/>
      <c r="L212" s="10"/>
      <c r="M212" s="5"/>
    </row>
    <row r="213" spans="1:13" ht="30" customHeight="1">
      <c r="A213" s="5"/>
      <c r="B213" s="9"/>
      <c r="C213" s="176"/>
      <c r="D213" s="177" t="s">
        <v>418</v>
      </c>
      <c r="E213" s="177"/>
      <c r="F213" s="177"/>
      <c r="G213" s="178" t="s">
        <v>419</v>
      </c>
      <c r="H213" s="177" t="s">
        <v>101</v>
      </c>
      <c r="I213" s="179">
        <v>1</v>
      </c>
      <c r="J213" s="180"/>
      <c r="K213" s="188"/>
      <c r="L213" s="10"/>
      <c r="M213" s="5"/>
    </row>
    <row r="214" spans="1:13" ht="30" customHeight="1">
      <c r="A214" s="5"/>
      <c r="B214" s="9"/>
      <c r="C214" s="176"/>
      <c r="D214" s="177" t="s">
        <v>420</v>
      </c>
      <c r="E214" s="177"/>
      <c r="F214" s="177"/>
      <c r="G214" s="178" t="s">
        <v>421</v>
      </c>
      <c r="H214" s="177" t="s">
        <v>101</v>
      </c>
      <c r="I214" s="179">
        <v>1</v>
      </c>
      <c r="J214" s="180"/>
      <c r="K214" s="188"/>
      <c r="L214" s="10"/>
      <c r="M214" s="5"/>
    </row>
    <row r="215" spans="1:13" ht="30" customHeight="1" thickBot="1">
      <c r="A215" s="5"/>
      <c r="B215" s="9"/>
      <c r="C215" s="189" t="s">
        <v>13</v>
      </c>
      <c r="D215" s="200"/>
      <c r="E215" s="200"/>
      <c r="F215" s="200"/>
      <c r="G215" s="201"/>
      <c r="H215" s="202"/>
      <c r="I215" s="179"/>
      <c r="J215" s="203"/>
      <c r="K215" s="187"/>
      <c r="L215" s="10"/>
      <c r="M215" s="5"/>
    </row>
    <row r="216" spans="1:13" ht="30" customHeight="1" thickBot="1">
      <c r="A216" s="5"/>
      <c r="B216" s="9"/>
      <c r="C216" s="163"/>
      <c r="D216" s="164" t="s">
        <v>422</v>
      </c>
      <c r="E216" s="164"/>
      <c r="F216" s="164"/>
      <c r="G216" s="165" t="s">
        <v>423</v>
      </c>
      <c r="H216" s="166"/>
      <c r="I216" s="167"/>
      <c r="J216" s="168"/>
      <c r="K216" s="169"/>
      <c r="L216" s="10"/>
      <c r="M216" s="5"/>
    </row>
    <row r="217" spans="1:13" ht="30" customHeight="1" thickBot="1">
      <c r="A217" s="5"/>
      <c r="B217" s="9"/>
      <c r="C217" s="170"/>
      <c r="D217" s="171" t="s">
        <v>424</v>
      </c>
      <c r="E217" s="172"/>
      <c r="F217" s="172"/>
      <c r="G217" s="173" t="s">
        <v>425</v>
      </c>
      <c r="H217" s="172"/>
      <c r="I217" s="172"/>
      <c r="J217" s="174"/>
      <c r="K217" s="175"/>
      <c r="L217" s="10"/>
      <c r="M217" s="5"/>
    </row>
    <row r="218" spans="1:13" ht="30" customHeight="1">
      <c r="A218" s="5"/>
      <c r="B218" s="9"/>
      <c r="C218" s="176"/>
      <c r="D218" s="177" t="s">
        <v>426</v>
      </c>
      <c r="E218" s="177"/>
      <c r="F218" s="177"/>
      <c r="G218" s="178" t="s">
        <v>427</v>
      </c>
      <c r="H218" s="177" t="s">
        <v>95</v>
      </c>
      <c r="I218" s="179">
        <v>10318.280000000001</v>
      </c>
      <c r="J218" s="180"/>
      <c r="K218" s="188"/>
      <c r="L218" s="10"/>
      <c r="M218" s="5"/>
    </row>
    <row r="219" spans="1:13" ht="30" customHeight="1" thickBot="1">
      <c r="A219" s="5"/>
      <c r="B219" s="9"/>
      <c r="C219" s="189" t="s">
        <v>13</v>
      </c>
      <c r="D219" s="200"/>
      <c r="E219" s="200"/>
      <c r="F219" s="200"/>
      <c r="G219" s="201"/>
      <c r="H219" s="202"/>
      <c r="I219" s="179"/>
      <c r="J219" s="203"/>
      <c r="K219" s="187"/>
      <c r="L219" s="10"/>
      <c r="M219" s="5"/>
    </row>
    <row r="220" spans="1:13" ht="30" customHeight="1" thickBot="1">
      <c r="A220" s="5"/>
      <c r="B220" s="9"/>
      <c r="C220" s="170"/>
      <c r="D220" s="171" t="s">
        <v>428</v>
      </c>
      <c r="E220" s="172"/>
      <c r="F220" s="172"/>
      <c r="G220" s="173" t="s">
        <v>429</v>
      </c>
      <c r="H220" s="172"/>
      <c r="I220" s="172"/>
      <c r="J220" s="174"/>
      <c r="K220" s="175"/>
      <c r="L220" s="10"/>
      <c r="M220" s="5"/>
    </row>
    <row r="221" spans="1:13" ht="30" customHeight="1">
      <c r="A221" s="5"/>
      <c r="B221" s="9"/>
      <c r="C221" s="176"/>
      <c r="D221" s="177" t="s">
        <v>430</v>
      </c>
      <c r="E221" s="177"/>
      <c r="F221" s="177"/>
      <c r="G221" s="178" t="s">
        <v>431</v>
      </c>
      <c r="H221" s="177" t="s">
        <v>108</v>
      </c>
      <c r="I221" s="179">
        <v>1586.78</v>
      </c>
      <c r="J221" s="180"/>
      <c r="K221" s="188"/>
      <c r="L221" s="10"/>
      <c r="M221" s="5"/>
    </row>
    <row r="222" spans="1:13" ht="30" customHeight="1">
      <c r="A222" s="5"/>
      <c r="B222" s="9"/>
      <c r="C222" s="176"/>
      <c r="D222" s="177" t="s">
        <v>432</v>
      </c>
      <c r="E222" s="177"/>
      <c r="F222" s="177"/>
      <c r="G222" s="178" t="s">
        <v>506</v>
      </c>
      <c r="H222" s="177" t="s">
        <v>98</v>
      </c>
      <c r="I222" s="179">
        <v>632</v>
      </c>
      <c r="J222" s="180"/>
      <c r="K222" s="188"/>
      <c r="L222" s="10"/>
      <c r="M222" s="5"/>
    </row>
    <row r="223" spans="1:13" ht="30" customHeight="1">
      <c r="A223" s="5"/>
      <c r="B223" s="9"/>
      <c r="C223" s="176"/>
      <c r="D223" s="177" t="s">
        <v>433</v>
      </c>
      <c r="E223" s="177"/>
      <c r="F223" s="177"/>
      <c r="G223" s="178" t="s">
        <v>507</v>
      </c>
      <c r="H223" s="177" t="s">
        <v>98</v>
      </c>
      <c r="I223" s="179">
        <v>317.60000000000002</v>
      </c>
      <c r="J223" s="180"/>
      <c r="K223" s="188"/>
      <c r="L223" s="10"/>
      <c r="M223" s="5"/>
    </row>
    <row r="224" spans="1:13" ht="30" customHeight="1">
      <c r="A224" s="5"/>
      <c r="B224" s="9"/>
      <c r="C224" s="176"/>
      <c r="D224" s="177" t="s">
        <v>434</v>
      </c>
      <c r="E224" s="177"/>
      <c r="F224" s="177"/>
      <c r="G224" s="178" t="s">
        <v>508</v>
      </c>
      <c r="H224" s="177" t="s">
        <v>98</v>
      </c>
      <c r="I224" s="179">
        <v>58</v>
      </c>
      <c r="J224" s="180"/>
      <c r="K224" s="188"/>
      <c r="L224" s="10"/>
      <c r="M224" s="5"/>
    </row>
    <row r="225" spans="1:13" ht="30" customHeight="1">
      <c r="A225" s="5"/>
      <c r="B225" s="9"/>
      <c r="C225" s="176"/>
      <c r="D225" s="177" t="s">
        <v>435</v>
      </c>
      <c r="E225" s="177"/>
      <c r="F225" s="177"/>
      <c r="G225" s="178" t="s">
        <v>436</v>
      </c>
      <c r="H225" s="177" t="s">
        <v>95</v>
      </c>
      <c r="I225" s="179">
        <v>4631.96</v>
      </c>
      <c r="J225" s="180"/>
      <c r="K225" s="188"/>
      <c r="L225" s="10"/>
      <c r="M225" s="5"/>
    </row>
    <row r="226" spans="1:13" ht="57">
      <c r="A226" s="5"/>
      <c r="B226" s="9"/>
      <c r="C226" s="176"/>
      <c r="D226" s="177" t="s">
        <v>297</v>
      </c>
      <c r="E226" s="177"/>
      <c r="F226" s="177"/>
      <c r="G226" s="178" t="s">
        <v>437</v>
      </c>
      <c r="H226" s="177" t="s">
        <v>101</v>
      </c>
      <c r="I226" s="179">
        <v>4</v>
      </c>
      <c r="J226" s="180"/>
      <c r="K226" s="188"/>
      <c r="L226" s="10"/>
      <c r="M226" s="5"/>
    </row>
    <row r="227" spans="1:13" ht="28.5">
      <c r="A227" s="5"/>
      <c r="B227" s="9"/>
      <c r="C227" s="176"/>
      <c r="D227" s="177" t="s">
        <v>227</v>
      </c>
      <c r="E227" s="177"/>
      <c r="F227" s="177"/>
      <c r="G227" s="178" t="s">
        <v>118</v>
      </c>
      <c r="H227" s="177" t="s">
        <v>108</v>
      </c>
      <c r="I227" s="179">
        <v>2062.8200000000002</v>
      </c>
      <c r="J227" s="180"/>
      <c r="K227" s="188"/>
      <c r="L227" s="10"/>
      <c r="M227" s="5"/>
    </row>
    <row r="228" spans="1:13" ht="42.75">
      <c r="A228" s="5"/>
      <c r="B228" s="9"/>
      <c r="C228" s="176"/>
      <c r="D228" s="177" t="s">
        <v>438</v>
      </c>
      <c r="E228" s="177"/>
      <c r="F228" s="177"/>
      <c r="G228" s="178" t="s">
        <v>439</v>
      </c>
      <c r="H228" s="177" t="s">
        <v>108</v>
      </c>
      <c r="I228" s="179">
        <v>188.97</v>
      </c>
      <c r="J228" s="180"/>
      <c r="K228" s="188"/>
      <c r="L228" s="10"/>
      <c r="M228" s="5"/>
    </row>
    <row r="229" spans="1:13" ht="28.5">
      <c r="A229" s="5"/>
      <c r="B229" s="9"/>
      <c r="C229" s="176"/>
      <c r="D229" s="177" t="s">
        <v>440</v>
      </c>
      <c r="E229" s="177"/>
      <c r="F229" s="177"/>
      <c r="G229" s="178" t="s">
        <v>509</v>
      </c>
      <c r="H229" s="177" t="s">
        <v>108</v>
      </c>
      <c r="I229" s="179">
        <v>68.400000000000006</v>
      </c>
      <c r="J229" s="180"/>
      <c r="K229" s="188"/>
      <c r="L229" s="10"/>
      <c r="M229" s="5"/>
    </row>
    <row r="230" spans="1:13" ht="30" customHeight="1" thickBot="1">
      <c r="A230" s="5"/>
      <c r="B230" s="9"/>
      <c r="C230" s="189" t="s">
        <v>13</v>
      </c>
      <c r="D230" s="200"/>
      <c r="E230" s="200"/>
      <c r="F230" s="200"/>
      <c r="G230" s="201"/>
      <c r="H230" s="202"/>
      <c r="I230" s="179"/>
      <c r="J230" s="203"/>
      <c r="K230" s="187"/>
      <c r="L230" s="10"/>
      <c r="M230" s="5"/>
    </row>
    <row r="231" spans="1:13" ht="30" customHeight="1" thickBot="1">
      <c r="A231" s="5"/>
      <c r="B231" s="9"/>
      <c r="C231" s="170"/>
      <c r="D231" s="171" t="s">
        <v>441</v>
      </c>
      <c r="E231" s="172"/>
      <c r="F231" s="172"/>
      <c r="G231" s="173" t="s">
        <v>442</v>
      </c>
      <c r="H231" s="172"/>
      <c r="I231" s="172"/>
      <c r="J231" s="174"/>
      <c r="K231" s="175"/>
      <c r="L231" s="10"/>
      <c r="M231" s="5"/>
    </row>
    <row r="232" spans="1:13" ht="57">
      <c r="A232" s="5"/>
      <c r="B232" s="9"/>
      <c r="C232" s="176"/>
      <c r="D232" s="177" t="s">
        <v>443</v>
      </c>
      <c r="E232" s="177"/>
      <c r="F232" s="177"/>
      <c r="G232" s="178" t="s">
        <v>444</v>
      </c>
      <c r="H232" s="177" t="s">
        <v>95</v>
      </c>
      <c r="I232" s="179">
        <v>3948</v>
      </c>
      <c r="J232" s="180"/>
      <c r="K232" s="188"/>
      <c r="L232" s="10"/>
      <c r="M232" s="5"/>
    </row>
    <row r="233" spans="1:13" ht="42.75">
      <c r="A233" s="5"/>
      <c r="B233" s="9"/>
      <c r="C233" s="176"/>
      <c r="D233" s="177" t="s">
        <v>438</v>
      </c>
      <c r="E233" s="177"/>
      <c r="F233" s="177"/>
      <c r="G233" s="178" t="s">
        <v>439</v>
      </c>
      <c r="H233" s="177" t="s">
        <v>108</v>
      </c>
      <c r="I233" s="179">
        <v>789.6</v>
      </c>
      <c r="J233" s="180"/>
      <c r="K233" s="188"/>
      <c r="L233" s="10"/>
      <c r="M233" s="5"/>
    </row>
    <row r="234" spans="1:13" ht="57">
      <c r="A234" s="5"/>
      <c r="B234" s="9"/>
      <c r="C234" s="176"/>
      <c r="D234" s="177" t="s">
        <v>440</v>
      </c>
      <c r="E234" s="177"/>
      <c r="F234" s="177"/>
      <c r="G234" s="178" t="s">
        <v>445</v>
      </c>
      <c r="H234" s="177" t="s">
        <v>108</v>
      </c>
      <c r="I234" s="179">
        <v>197.4</v>
      </c>
      <c r="J234" s="180"/>
      <c r="K234" s="188"/>
      <c r="L234" s="10"/>
      <c r="M234" s="5"/>
    </row>
    <row r="235" spans="1:13" ht="30" customHeight="1" thickBot="1">
      <c r="A235" s="5"/>
      <c r="B235" s="9"/>
      <c r="C235" s="189" t="s">
        <v>13</v>
      </c>
      <c r="D235" s="200"/>
      <c r="E235" s="200"/>
      <c r="F235" s="200"/>
      <c r="G235" s="201"/>
      <c r="H235" s="202"/>
      <c r="I235" s="179"/>
      <c r="J235" s="203"/>
      <c r="K235" s="187"/>
      <c r="L235" s="10"/>
      <c r="M235" s="5"/>
    </row>
    <row r="236" spans="1:13" ht="30" customHeight="1" thickBot="1">
      <c r="A236" s="5"/>
      <c r="B236" s="9"/>
      <c r="C236" s="170"/>
      <c r="D236" s="171" t="s">
        <v>446</v>
      </c>
      <c r="E236" s="172"/>
      <c r="F236" s="172"/>
      <c r="G236" s="173" t="s">
        <v>447</v>
      </c>
      <c r="H236" s="172"/>
      <c r="I236" s="172"/>
      <c r="J236" s="174"/>
      <c r="K236" s="175"/>
      <c r="L236" s="10"/>
      <c r="M236" s="5"/>
    </row>
    <row r="237" spans="1:13" ht="30" customHeight="1">
      <c r="A237" s="5"/>
      <c r="B237" s="9"/>
      <c r="C237" s="176"/>
      <c r="D237" s="177" t="s">
        <v>448</v>
      </c>
      <c r="E237" s="177"/>
      <c r="F237" s="177"/>
      <c r="G237" s="178" t="s">
        <v>510</v>
      </c>
      <c r="H237" s="177" t="s">
        <v>449</v>
      </c>
      <c r="I237" s="179">
        <v>2</v>
      </c>
      <c r="J237" s="180"/>
      <c r="K237" s="188"/>
      <c r="L237" s="10"/>
      <c r="M237" s="5"/>
    </row>
    <row r="238" spans="1:13" ht="30" customHeight="1">
      <c r="A238" s="5"/>
      <c r="B238" s="9"/>
      <c r="C238" s="176"/>
      <c r="D238" s="177" t="s">
        <v>450</v>
      </c>
      <c r="E238" s="177"/>
      <c r="F238" s="177"/>
      <c r="G238" s="178" t="s">
        <v>511</v>
      </c>
      <c r="H238" s="177" t="s">
        <v>449</v>
      </c>
      <c r="I238" s="179">
        <v>4</v>
      </c>
      <c r="J238" s="180"/>
      <c r="K238" s="188"/>
      <c r="L238" s="10"/>
      <c r="M238" s="5"/>
    </row>
    <row r="239" spans="1:13" ht="30" customHeight="1">
      <c r="A239" s="5"/>
      <c r="B239" s="9"/>
      <c r="C239" s="176"/>
      <c r="D239" s="177" t="s">
        <v>451</v>
      </c>
      <c r="E239" s="177"/>
      <c r="F239" s="177"/>
      <c r="G239" s="178" t="s">
        <v>512</v>
      </c>
      <c r="H239" s="177" t="s">
        <v>101</v>
      </c>
      <c r="I239" s="179">
        <v>2</v>
      </c>
      <c r="J239" s="180"/>
      <c r="K239" s="188"/>
      <c r="L239" s="10"/>
      <c r="M239" s="5"/>
    </row>
    <row r="240" spans="1:13" ht="30" customHeight="1" thickBot="1">
      <c r="A240" s="5"/>
      <c r="B240" s="9"/>
      <c r="C240" s="189" t="s">
        <v>13</v>
      </c>
      <c r="D240" s="200"/>
      <c r="E240" s="200"/>
      <c r="F240" s="200"/>
      <c r="G240" s="201"/>
      <c r="H240" s="202"/>
      <c r="I240" s="179"/>
      <c r="J240" s="203"/>
      <c r="K240" s="187"/>
      <c r="L240" s="10"/>
      <c r="M240" s="5"/>
    </row>
    <row r="241" spans="1:13" ht="30" customHeight="1" thickBot="1">
      <c r="A241" s="5"/>
      <c r="B241" s="9"/>
      <c r="C241" s="170"/>
      <c r="D241" s="171" t="s">
        <v>452</v>
      </c>
      <c r="E241" s="172"/>
      <c r="F241" s="172"/>
      <c r="G241" s="173" t="s">
        <v>453</v>
      </c>
      <c r="H241" s="172"/>
      <c r="I241" s="172"/>
      <c r="J241" s="174"/>
      <c r="K241" s="175"/>
      <c r="L241" s="10"/>
      <c r="M241" s="5"/>
    </row>
    <row r="242" spans="1:13" ht="30" customHeight="1">
      <c r="A242" s="5"/>
      <c r="B242" s="9"/>
      <c r="C242" s="176"/>
      <c r="D242" s="177" t="s">
        <v>454</v>
      </c>
      <c r="E242" s="177"/>
      <c r="F242" s="177"/>
      <c r="G242" s="178" t="s">
        <v>455</v>
      </c>
      <c r="H242" s="177" t="s">
        <v>98</v>
      </c>
      <c r="I242" s="179">
        <v>410</v>
      </c>
      <c r="J242" s="180"/>
      <c r="K242" s="188"/>
      <c r="L242" s="10"/>
      <c r="M242" s="5"/>
    </row>
    <row r="243" spans="1:13" ht="30" customHeight="1">
      <c r="A243" s="5"/>
      <c r="B243" s="9"/>
      <c r="C243" s="176"/>
      <c r="D243" s="177" t="s">
        <v>128</v>
      </c>
      <c r="E243" s="177"/>
      <c r="F243" s="177"/>
      <c r="G243" s="178" t="s">
        <v>513</v>
      </c>
      <c r="H243" s="177" t="s">
        <v>98</v>
      </c>
      <c r="I243" s="179">
        <v>434.07</v>
      </c>
      <c r="J243" s="180"/>
      <c r="K243" s="188"/>
      <c r="L243" s="10"/>
      <c r="M243" s="5"/>
    </row>
    <row r="244" spans="1:13" ht="30" customHeight="1">
      <c r="A244" s="5"/>
      <c r="B244" s="9"/>
      <c r="C244" s="176"/>
      <c r="D244" s="177" t="s">
        <v>223</v>
      </c>
      <c r="E244" s="177"/>
      <c r="F244" s="177"/>
      <c r="G244" s="178" t="s">
        <v>456</v>
      </c>
      <c r="H244" s="177" t="s">
        <v>108</v>
      </c>
      <c r="I244" s="179">
        <v>29.65</v>
      </c>
      <c r="J244" s="180"/>
      <c r="K244" s="188"/>
      <c r="L244" s="10"/>
      <c r="M244" s="5"/>
    </row>
    <row r="245" spans="1:13" ht="71.25">
      <c r="A245" s="5"/>
      <c r="B245" s="9"/>
      <c r="C245" s="176"/>
      <c r="D245" s="177" t="s">
        <v>457</v>
      </c>
      <c r="E245" s="177"/>
      <c r="F245" s="177"/>
      <c r="G245" s="178" t="s">
        <v>458</v>
      </c>
      <c r="H245" s="177" t="s">
        <v>95</v>
      </c>
      <c r="I245" s="179">
        <v>1204.54</v>
      </c>
      <c r="J245" s="180"/>
      <c r="K245" s="188"/>
      <c r="L245" s="10"/>
      <c r="M245" s="5"/>
    </row>
    <row r="246" spans="1:13" ht="30" customHeight="1">
      <c r="A246" s="5"/>
      <c r="B246" s="9"/>
      <c r="C246" s="176"/>
      <c r="D246" s="177" t="s">
        <v>141</v>
      </c>
      <c r="E246" s="177"/>
      <c r="F246" s="177"/>
      <c r="G246" s="178" t="s">
        <v>142</v>
      </c>
      <c r="H246" s="177" t="s">
        <v>95</v>
      </c>
      <c r="I246" s="179">
        <v>841.26</v>
      </c>
      <c r="J246" s="180"/>
      <c r="K246" s="188"/>
      <c r="L246" s="10"/>
      <c r="M246" s="5"/>
    </row>
    <row r="247" spans="1:13" ht="30" customHeight="1">
      <c r="A247" s="5"/>
      <c r="B247" s="9"/>
      <c r="C247" s="176"/>
      <c r="D247" s="177" t="s">
        <v>152</v>
      </c>
      <c r="E247" s="177"/>
      <c r="F247" s="177"/>
      <c r="G247" s="178" t="s">
        <v>153</v>
      </c>
      <c r="H247" s="177" t="s">
        <v>95</v>
      </c>
      <c r="I247" s="179">
        <v>841.26</v>
      </c>
      <c r="J247" s="180"/>
      <c r="K247" s="188"/>
      <c r="L247" s="10"/>
      <c r="M247" s="5"/>
    </row>
    <row r="248" spans="1:13" ht="30" customHeight="1" thickBot="1">
      <c r="A248" s="5"/>
      <c r="B248" s="9"/>
      <c r="C248" s="189" t="s">
        <v>13</v>
      </c>
      <c r="D248" s="200"/>
      <c r="E248" s="200"/>
      <c r="F248" s="200"/>
      <c r="G248" s="201"/>
      <c r="H248" s="202"/>
      <c r="I248" s="179"/>
      <c r="J248" s="203"/>
      <c r="K248" s="187"/>
      <c r="L248" s="10"/>
      <c r="M248" s="5"/>
    </row>
    <row r="249" spans="1:13" ht="30" customHeight="1" thickBot="1">
      <c r="A249" s="5"/>
      <c r="B249" s="9"/>
      <c r="C249" s="163"/>
      <c r="D249" s="164" t="s">
        <v>459</v>
      </c>
      <c r="E249" s="164"/>
      <c r="F249" s="164"/>
      <c r="G249" s="165" t="s">
        <v>460</v>
      </c>
      <c r="H249" s="166"/>
      <c r="I249" s="167"/>
      <c r="J249" s="168"/>
      <c r="K249" s="169"/>
      <c r="L249" s="10"/>
      <c r="M249" s="5"/>
    </row>
    <row r="250" spans="1:13" ht="30" customHeight="1" thickBot="1">
      <c r="A250" s="5"/>
      <c r="B250" s="9"/>
      <c r="C250" s="170"/>
      <c r="D250" s="171" t="s">
        <v>459</v>
      </c>
      <c r="E250" s="172"/>
      <c r="F250" s="172"/>
      <c r="G250" s="173" t="s">
        <v>460</v>
      </c>
      <c r="H250" s="172"/>
      <c r="I250" s="172"/>
      <c r="J250" s="174"/>
      <c r="K250" s="175"/>
      <c r="L250" s="10"/>
      <c r="M250" s="5"/>
    </row>
    <row r="251" spans="1:13" ht="30" customHeight="1">
      <c r="A251" s="5"/>
      <c r="B251" s="9"/>
      <c r="C251" s="176"/>
      <c r="D251" s="177" t="s">
        <v>461</v>
      </c>
      <c r="E251" s="177"/>
      <c r="F251" s="177"/>
      <c r="G251" s="178" t="s">
        <v>114</v>
      </c>
      <c r="H251" s="177" t="s">
        <v>95</v>
      </c>
      <c r="I251" s="179">
        <v>10318.280000000001</v>
      </c>
      <c r="J251" s="180"/>
      <c r="K251" s="188"/>
      <c r="L251" s="10"/>
      <c r="M251" s="5"/>
    </row>
    <row r="252" spans="1:13" ht="30" customHeight="1">
      <c r="A252" s="5"/>
      <c r="B252" s="9"/>
      <c r="C252" s="176"/>
      <c r="D252" s="177" t="s">
        <v>462</v>
      </c>
      <c r="E252" s="177"/>
      <c r="F252" s="177"/>
      <c r="G252" s="178" t="s">
        <v>431</v>
      </c>
      <c r="H252" s="177" t="s">
        <v>108</v>
      </c>
      <c r="I252" s="179">
        <v>1050.92</v>
      </c>
      <c r="J252" s="180"/>
      <c r="K252" s="188"/>
      <c r="L252" s="10"/>
      <c r="M252" s="5"/>
    </row>
    <row r="253" spans="1:13" ht="30" customHeight="1">
      <c r="A253" s="5"/>
      <c r="B253" s="9"/>
      <c r="C253" s="176"/>
      <c r="D253" s="177" t="s">
        <v>463</v>
      </c>
      <c r="E253" s="177"/>
      <c r="F253" s="177"/>
      <c r="G253" s="178" t="s">
        <v>514</v>
      </c>
      <c r="H253" s="177" t="s">
        <v>108</v>
      </c>
      <c r="I253" s="179">
        <v>900.79</v>
      </c>
      <c r="J253" s="180"/>
      <c r="K253" s="188"/>
      <c r="L253" s="10"/>
      <c r="M253" s="5"/>
    </row>
    <row r="254" spans="1:13" ht="30" customHeight="1">
      <c r="A254" s="5"/>
      <c r="B254" s="9"/>
      <c r="C254" s="176"/>
      <c r="D254" s="177" t="s">
        <v>464</v>
      </c>
      <c r="E254" s="177"/>
      <c r="F254" s="177"/>
      <c r="G254" s="178" t="s">
        <v>515</v>
      </c>
      <c r="H254" s="177" t="s">
        <v>108</v>
      </c>
      <c r="I254" s="179">
        <v>357</v>
      </c>
      <c r="J254" s="180"/>
      <c r="K254" s="188"/>
      <c r="L254" s="10"/>
      <c r="M254" s="5"/>
    </row>
    <row r="255" spans="1:13" ht="30" customHeight="1">
      <c r="A255" s="5"/>
      <c r="B255" s="9"/>
      <c r="C255" s="176"/>
      <c r="D255" s="177" t="s">
        <v>465</v>
      </c>
      <c r="E255" s="177"/>
      <c r="F255" s="177"/>
      <c r="G255" s="178" t="s">
        <v>516</v>
      </c>
      <c r="H255" s="177" t="s">
        <v>98</v>
      </c>
      <c r="I255" s="179">
        <v>231</v>
      </c>
      <c r="J255" s="180"/>
      <c r="K255" s="188"/>
      <c r="L255" s="10"/>
      <c r="M255" s="5"/>
    </row>
    <row r="256" spans="1:13" ht="30" customHeight="1">
      <c r="A256" s="5"/>
      <c r="B256" s="9"/>
      <c r="C256" s="176"/>
      <c r="D256" s="177" t="s">
        <v>466</v>
      </c>
      <c r="E256" s="177"/>
      <c r="F256" s="177"/>
      <c r="G256" s="178" t="s">
        <v>467</v>
      </c>
      <c r="H256" s="177" t="s">
        <v>95</v>
      </c>
      <c r="I256" s="179">
        <v>60</v>
      </c>
      <c r="J256" s="180"/>
      <c r="K256" s="188"/>
      <c r="L256" s="10"/>
      <c r="M256" s="5"/>
    </row>
    <row r="257" spans="1:13" ht="30" customHeight="1">
      <c r="A257" s="5"/>
      <c r="B257" s="9"/>
      <c r="C257" s="176"/>
      <c r="D257" s="177" t="s">
        <v>468</v>
      </c>
      <c r="E257" s="177"/>
      <c r="F257" s="177"/>
      <c r="G257" s="178" t="s">
        <v>517</v>
      </c>
      <c r="H257" s="177" t="s">
        <v>101</v>
      </c>
      <c r="I257" s="179">
        <v>6</v>
      </c>
      <c r="J257" s="180"/>
      <c r="K257" s="188"/>
      <c r="L257" s="10"/>
      <c r="M257" s="5"/>
    </row>
    <row r="258" spans="1:13" ht="30" customHeight="1">
      <c r="A258" s="5"/>
      <c r="B258" s="9"/>
      <c r="C258" s="176"/>
      <c r="D258" s="177" t="s">
        <v>469</v>
      </c>
      <c r="E258" s="177"/>
      <c r="F258" s="177"/>
      <c r="G258" s="178" t="s">
        <v>470</v>
      </c>
      <c r="H258" s="177" t="s">
        <v>98</v>
      </c>
      <c r="I258" s="179">
        <v>26.75</v>
      </c>
      <c r="J258" s="180"/>
      <c r="K258" s="188"/>
      <c r="L258" s="10"/>
      <c r="M258" s="5"/>
    </row>
    <row r="259" spans="1:13" ht="30" customHeight="1">
      <c r="A259" s="5"/>
      <c r="B259" s="9"/>
      <c r="C259" s="176"/>
      <c r="D259" s="177" t="s">
        <v>471</v>
      </c>
      <c r="E259" s="177"/>
      <c r="F259" s="177"/>
      <c r="G259" s="178" t="s">
        <v>472</v>
      </c>
      <c r="H259" s="177" t="s">
        <v>95</v>
      </c>
      <c r="I259" s="179">
        <v>240.99</v>
      </c>
      <c r="J259" s="180"/>
      <c r="K259" s="188"/>
      <c r="L259" s="10"/>
      <c r="M259" s="5"/>
    </row>
    <row r="260" spans="1:13" ht="30" customHeight="1">
      <c r="A260" s="5"/>
      <c r="B260" s="9"/>
      <c r="C260" s="176"/>
      <c r="D260" s="177" t="s">
        <v>473</v>
      </c>
      <c r="E260" s="177"/>
      <c r="F260" s="177"/>
      <c r="G260" s="178" t="s">
        <v>518</v>
      </c>
      <c r="H260" s="177" t="s">
        <v>95</v>
      </c>
      <c r="I260" s="179">
        <v>1523.58</v>
      </c>
      <c r="J260" s="180"/>
      <c r="K260" s="188"/>
      <c r="L260" s="10"/>
      <c r="M260" s="5"/>
    </row>
    <row r="261" spans="1:13" ht="30" customHeight="1">
      <c r="A261" s="5"/>
      <c r="B261" s="9"/>
      <c r="C261" s="176"/>
      <c r="D261" s="177" t="s">
        <v>474</v>
      </c>
      <c r="E261" s="177"/>
      <c r="F261" s="177"/>
      <c r="G261" s="178" t="s">
        <v>475</v>
      </c>
      <c r="H261" s="177" t="s">
        <v>95</v>
      </c>
      <c r="I261" s="179">
        <v>4003.51</v>
      </c>
      <c r="J261" s="180"/>
      <c r="K261" s="188"/>
      <c r="L261" s="10"/>
      <c r="M261" s="5"/>
    </row>
    <row r="262" spans="1:13" ht="30" customHeight="1">
      <c r="A262" s="5"/>
      <c r="B262" s="9"/>
      <c r="C262" s="176"/>
      <c r="D262" s="177" t="s">
        <v>476</v>
      </c>
      <c r="E262" s="177"/>
      <c r="F262" s="177"/>
      <c r="G262" s="178" t="s">
        <v>477</v>
      </c>
      <c r="H262" s="177" t="s">
        <v>98</v>
      </c>
      <c r="I262" s="179">
        <v>40.53</v>
      </c>
      <c r="J262" s="180"/>
      <c r="K262" s="188"/>
      <c r="L262" s="10"/>
      <c r="M262" s="5"/>
    </row>
    <row r="263" spans="1:13" ht="30" customHeight="1">
      <c r="A263" s="5"/>
      <c r="B263" s="9"/>
      <c r="C263" s="176"/>
      <c r="D263" s="177" t="s">
        <v>478</v>
      </c>
      <c r="E263" s="177"/>
      <c r="F263" s="177"/>
      <c r="G263" s="178" t="s">
        <v>479</v>
      </c>
      <c r="H263" s="177" t="s">
        <v>132</v>
      </c>
      <c r="I263" s="179">
        <v>1201.9000000000001</v>
      </c>
      <c r="J263" s="180"/>
      <c r="K263" s="188"/>
      <c r="L263" s="10"/>
      <c r="M263" s="5"/>
    </row>
    <row r="264" spans="1:13" ht="30" customHeight="1">
      <c r="A264" s="5"/>
      <c r="B264" s="9"/>
      <c r="C264" s="176"/>
      <c r="D264" s="177" t="s">
        <v>480</v>
      </c>
      <c r="E264" s="177"/>
      <c r="F264" s="177"/>
      <c r="G264" s="178" t="s">
        <v>481</v>
      </c>
      <c r="H264" s="177" t="s">
        <v>98</v>
      </c>
      <c r="I264" s="179">
        <v>172.25</v>
      </c>
      <c r="J264" s="180"/>
      <c r="K264" s="188"/>
      <c r="L264" s="10"/>
      <c r="M264" s="5"/>
    </row>
    <row r="265" spans="1:13" ht="30" customHeight="1">
      <c r="A265" s="5"/>
      <c r="B265" s="9"/>
      <c r="C265" s="176"/>
      <c r="D265" s="177" t="s">
        <v>482</v>
      </c>
      <c r="E265" s="177"/>
      <c r="F265" s="177"/>
      <c r="G265" s="178" t="s">
        <v>519</v>
      </c>
      <c r="H265" s="177" t="s">
        <v>98</v>
      </c>
      <c r="I265" s="179">
        <v>241.14</v>
      </c>
      <c r="J265" s="180"/>
      <c r="K265" s="188"/>
      <c r="L265" s="10"/>
      <c r="M265" s="5"/>
    </row>
    <row r="266" spans="1:13" ht="30" customHeight="1" thickBot="1">
      <c r="A266" s="5"/>
      <c r="B266" s="9"/>
      <c r="C266" s="189" t="s">
        <v>13</v>
      </c>
      <c r="D266" s="200"/>
      <c r="E266" s="200"/>
      <c r="F266" s="200"/>
      <c r="G266" s="201"/>
      <c r="H266" s="202"/>
      <c r="I266" s="179"/>
      <c r="J266" s="203"/>
      <c r="K266" s="187"/>
      <c r="L266" s="10"/>
      <c r="M266" s="5"/>
    </row>
    <row r="267" spans="1:13" ht="30" customHeight="1" thickBot="1">
      <c r="A267" s="5"/>
      <c r="B267" s="9"/>
      <c r="C267" s="244" t="s">
        <v>14</v>
      </c>
      <c r="D267" s="245"/>
      <c r="E267" s="245"/>
      <c r="F267" s="245"/>
      <c r="G267" s="245"/>
      <c r="H267" s="245"/>
      <c r="I267" s="245"/>
      <c r="J267" s="246"/>
      <c r="K267" s="175"/>
      <c r="L267" s="10"/>
      <c r="M267" s="5"/>
    </row>
    <row r="268" spans="1:13" ht="30" customHeight="1">
      <c r="A268" s="5"/>
      <c r="B268" s="9"/>
      <c r="C268" s="205"/>
      <c r="D268" s="206"/>
      <c r="E268" s="205"/>
      <c r="F268" s="205"/>
      <c r="G268" s="207"/>
      <c r="H268" s="205"/>
      <c r="I268" s="205"/>
      <c r="J268" s="208"/>
      <c r="K268" s="209"/>
      <c r="L268" s="10"/>
      <c r="M268" s="5"/>
    </row>
    <row r="269" spans="1:13" ht="30" customHeight="1">
      <c r="A269" s="5"/>
      <c r="B269" s="9"/>
      <c r="C269" s="210"/>
      <c r="D269" s="211"/>
      <c r="E269" s="211"/>
      <c r="F269" s="211"/>
      <c r="G269" s="212" t="s">
        <v>15</v>
      </c>
      <c r="H269" s="213"/>
      <c r="I269" s="214"/>
      <c r="J269" s="215"/>
      <c r="K269" s="216"/>
      <c r="L269" s="10"/>
      <c r="M269" s="5"/>
    </row>
    <row r="270" spans="1:13" ht="30" customHeight="1">
      <c r="A270" s="5"/>
      <c r="B270" s="9"/>
      <c r="C270" s="210"/>
      <c r="D270" s="217"/>
      <c r="E270" s="210"/>
      <c r="F270" s="210"/>
      <c r="G270" s="218" t="s">
        <v>483</v>
      </c>
      <c r="H270" s="213"/>
      <c r="I270" s="214"/>
      <c r="J270" s="219"/>
      <c r="K270" s="220"/>
      <c r="L270" s="10"/>
      <c r="M270" s="5"/>
    </row>
    <row r="271" spans="1:13" ht="30" customHeight="1">
      <c r="A271" s="5"/>
      <c r="B271" s="9"/>
      <c r="C271" s="210"/>
      <c r="D271" s="217"/>
      <c r="E271" s="210"/>
      <c r="F271" s="210"/>
      <c r="G271" s="218" t="s">
        <v>484</v>
      </c>
      <c r="H271" s="213"/>
      <c r="I271" s="214"/>
      <c r="J271" s="219"/>
      <c r="K271" s="220"/>
      <c r="L271" s="10"/>
      <c r="M271" s="5"/>
    </row>
    <row r="272" spans="1:13" ht="30" customHeight="1" thickBot="1">
      <c r="A272" s="5"/>
      <c r="B272" s="9"/>
      <c r="C272" s="210"/>
      <c r="D272" s="217"/>
      <c r="E272" s="210"/>
      <c r="F272" s="221"/>
      <c r="G272" s="218" t="s">
        <v>485</v>
      </c>
      <c r="H272" s="213"/>
      <c r="I272" s="214"/>
      <c r="J272" s="219"/>
      <c r="K272" s="220"/>
      <c r="L272" s="10"/>
      <c r="M272" s="5"/>
    </row>
    <row r="273" spans="1:13" ht="30" customHeight="1" thickBot="1">
      <c r="A273" s="5"/>
      <c r="B273" s="9"/>
      <c r="C273" s="210"/>
      <c r="D273" s="217"/>
      <c r="E273" s="210"/>
      <c r="F273" s="210"/>
      <c r="G273" s="222" t="s">
        <v>16</v>
      </c>
      <c r="H273" s="223"/>
      <c r="I273" s="224"/>
      <c r="J273" s="225"/>
      <c r="K273" s="175"/>
      <c r="L273" s="10"/>
      <c r="M273" s="5"/>
    </row>
    <row r="274" spans="1:13" s="3" customFormat="1" thickBot="1">
      <c r="A274" s="11"/>
      <c r="B274" s="12"/>
      <c r="C274" s="125"/>
      <c r="D274" s="126"/>
      <c r="E274" s="126"/>
      <c r="F274" s="126"/>
      <c r="G274" s="125"/>
      <c r="H274" s="125"/>
      <c r="I274" s="127"/>
      <c r="J274" s="128"/>
      <c r="K274" s="129"/>
      <c r="L274" s="13"/>
      <c r="M274" s="11"/>
    </row>
    <row r="275" spans="1:13" s="3" customFormat="1" ht="15.75">
      <c r="A275" s="11"/>
      <c r="B275" s="12"/>
      <c r="C275" s="130"/>
      <c r="D275" s="239"/>
      <c r="E275" s="239"/>
      <c r="F275" s="239"/>
      <c r="G275" s="239"/>
      <c r="H275" s="239"/>
      <c r="I275" s="239"/>
      <c r="J275" s="239"/>
      <c r="K275" s="240"/>
      <c r="L275" s="14"/>
      <c r="M275" s="11"/>
    </row>
    <row r="276" spans="1:13" s="3" customFormat="1" ht="30" customHeight="1">
      <c r="A276" s="11"/>
      <c r="B276" s="12"/>
      <c r="C276" s="230" t="s">
        <v>17</v>
      </c>
      <c r="D276" s="231"/>
      <c r="E276" s="231"/>
      <c r="F276" s="231"/>
      <c r="G276" s="231"/>
      <c r="H276" s="238" t="s">
        <v>18</v>
      </c>
      <c r="I276" s="238"/>
      <c r="J276" s="238"/>
      <c r="K276" s="131" t="s">
        <v>19</v>
      </c>
      <c r="L276" s="15"/>
      <c r="M276" s="11"/>
    </row>
    <row r="277" spans="1:13" s="3" customFormat="1" ht="32.25" customHeight="1">
      <c r="A277" s="11"/>
      <c r="B277" s="12"/>
      <c r="C277" s="230" t="s">
        <v>20</v>
      </c>
      <c r="D277" s="231"/>
      <c r="E277" s="231"/>
      <c r="F277" s="231"/>
      <c r="G277" s="231"/>
      <c r="H277" s="237" t="s">
        <v>21</v>
      </c>
      <c r="I277" s="237"/>
      <c r="J277" s="132" t="s">
        <v>22</v>
      </c>
      <c r="K277" s="226"/>
      <c r="L277" s="15"/>
      <c r="M277" s="11"/>
    </row>
    <row r="278" spans="1:13" s="3" customFormat="1" ht="30" customHeight="1">
      <c r="A278" s="11"/>
      <c r="B278" s="12"/>
      <c r="C278" s="230" t="s">
        <v>23</v>
      </c>
      <c r="D278" s="231"/>
      <c r="E278" s="231"/>
      <c r="F278" s="231"/>
      <c r="G278" s="231"/>
      <c r="H278" s="234" t="s">
        <v>486</v>
      </c>
      <c r="I278" s="235"/>
      <c r="J278" s="132" t="s">
        <v>24</v>
      </c>
      <c r="K278" s="226"/>
      <c r="L278" s="15"/>
      <c r="M278" s="11"/>
    </row>
    <row r="279" spans="1:13" s="4" customFormat="1" ht="28.5" customHeight="1">
      <c r="A279" s="11"/>
      <c r="B279" s="12"/>
      <c r="C279" s="138"/>
      <c r="E279" s="139"/>
      <c r="F279" s="139"/>
      <c r="G279" s="140"/>
      <c r="H279" s="236" t="s">
        <v>71</v>
      </c>
      <c r="I279" s="237"/>
      <c r="J279" s="132" t="s">
        <v>25</v>
      </c>
      <c r="K279" s="226"/>
      <c r="L279" s="13"/>
      <c r="M279" s="11"/>
    </row>
    <row r="280" spans="1:13" ht="25.5" customHeight="1">
      <c r="A280" s="5"/>
      <c r="B280" s="9"/>
      <c r="C280" s="141"/>
      <c r="D280" s="142"/>
      <c r="E280" s="142"/>
      <c r="F280" s="142"/>
      <c r="G280" s="143"/>
      <c r="H280" s="237" t="s">
        <v>26</v>
      </c>
      <c r="I280" s="237"/>
      <c r="J280" s="132" t="s">
        <v>27</v>
      </c>
      <c r="K280" s="227"/>
      <c r="L280" s="10"/>
      <c r="M280" s="5"/>
    </row>
    <row r="281" spans="1:13" ht="17.25" thickBot="1">
      <c r="A281" s="5"/>
      <c r="B281" s="9"/>
      <c r="C281" s="146"/>
      <c r="D281" s="144"/>
      <c r="E281" s="144"/>
      <c r="F281" s="144"/>
      <c r="G281" s="145"/>
      <c r="H281" s="232"/>
      <c r="I281" s="232"/>
      <c r="J281" s="232"/>
      <c r="K281" s="233"/>
      <c r="L281" s="10"/>
      <c r="M281" s="5"/>
    </row>
    <row r="282" spans="1:13" ht="17.25" thickBot="1">
      <c r="A282" s="5"/>
      <c r="B282" s="155"/>
      <c r="C282" s="156"/>
      <c r="D282" s="156"/>
      <c r="E282" s="157"/>
      <c r="F282" s="156"/>
      <c r="G282" s="158"/>
      <c r="H282" s="156"/>
      <c r="I282" s="156"/>
      <c r="J282" s="156"/>
      <c r="K282" s="156"/>
      <c r="L282" s="159"/>
      <c r="M282" s="5"/>
    </row>
    <row r="283" spans="1:13" ht="17.25" thickTop="1">
      <c r="A283" s="5"/>
      <c r="B283" s="5"/>
      <c r="C283" s="5"/>
      <c r="D283" s="5"/>
      <c r="E283" s="6"/>
      <c r="F283" s="5"/>
      <c r="G283" s="5"/>
      <c r="H283" s="5"/>
      <c r="I283" s="5"/>
      <c r="J283" s="5"/>
      <c r="K283" s="5"/>
      <c r="L283" s="5"/>
      <c r="M283" s="5"/>
    </row>
  </sheetData>
  <mergeCells count="22">
    <mergeCell ref="C278:G278"/>
    <mergeCell ref="H278:I278"/>
    <mergeCell ref="H279:I279"/>
    <mergeCell ref="H280:I280"/>
    <mergeCell ref="H281:K281"/>
    <mergeCell ref="K7:K8"/>
    <mergeCell ref="C267:J267"/>
    <mergeCell ref="D275:K275"/>
    <mergeCell ref="C276:G276"/>
    <mergeCell ref="H276:J276"/>
    <mergeCell ref="C277:G277"/>
    <mergeCell ref="H277:I277"/>
    <mergeCell ref="C3:F3"/>
    <mergeCell ref="C5:K5"/>
    <mergeCell ref="C6:K6"/>
    <mergeCell ref="C7:C8"/>
    <mergeCell ref="D7:D8"/>
    <mergeCell ref="E7:F7"/>
    <mergeCell ref="G7:G8"/>
    <mergeCell ref="H7:H8"/>
    <mergeCell ref="I7:I8"/>
    <mergeCell ref="J7:J8"/>
  </mergeCells>
  <pageMargins left="0.11811023622047245" right="0.11811023622047245" top="0.15748031496062992" bottom="0.15748031496062992" header="0.31496062992125984" footer="0.31496062992125984"/>
  <pageSetup scale="4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F89" sqref="F89"/>
    </sheetView>
  </sheetViews>
  <sheetFormatPr baseColWidth="10" defaultColWidth="11.42578125" defaultRowHeight="12.75"/>
  <cols>
    <col min="1" max="2" width="3.42578125" style="18" customWidth="1"/>
    <col min="3" max="3" width="12.42578125" style="18" customWidth="1"/>
    <col min="4" max="4" width="18" style="18" customWidth="1"/>
    <col min="5" max="11" width="11.42578125" style="18"/>
    <col min="12" max="12" width="17.42578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19"/>
      <c r="C2" s="20"/>
      <c r="D2" s="20"/>
      <c r="E2" s="20"/>
      <c r="F2" s="20"/>
      <c r="G2" s="20"/>
      <c r="H2" s="20"/>
      <c r="I2" s="20"/>
      <c r="J2" s="20"/>
      <c r="K2" s="20"/>
      <c r="L2" s="20"/>
      <c r="M2" s="20"/>
      <c r="N2" s="20"/>
      <c r="O2" s="20"/>
      <c r="P2" s="160"/>
    </row>
    <row r="3" spans="2:16" ht="36.75" customHeight="1">
      <c r="B3" s="21"/>
      <c r="C3" s="256" t="s">
        <v>87</v>
      </c>
      <c r="D3" s="257"/>
      <c r="E3" s="257"/>
      <c r="F3" s="257"/>
      <c r="P3" s="22"/>
    </row>
    <row r="4" spans="2:16">
      <c r="B4" s="21"/>
      <c r="C4" s="136" t="s">
        <v>0</v>
      </c>
      <c r="D4" s="161" t="s">
        <v>88</v>
      </c>
      <c r="E4" s="136" t="s">
        <v>1</v>
      </c>
      <c r="F4" s="137">
        <v>1</v>
      </c>
      <c r="P4" s="22"/>
    </row>
    <row r="5" spans="2:16">
      <c r="B5" s="21"/>
      <c r="C5" s="123"/>
      <c r="D5" s="124"/>
      <c r="E5" s="123"/>
      <c r="F5" s="124"/>
      <c r="P5" s="22"/>
    </row>
    <row r="6" spans="2:16" ht="48" customHeight="1">
      <c r="B6" s="21"/>
      <c r="C6" s="258" t="s">
        <v>80</v>
      </c>
      <c r="D6" s="258"/>
      <c r="E6" s="258"/>
      <c r="F6" s="258"/>
      <c r="G6" s="258"/>
      <c r="H6" s="258"/>
      <c r="I6" s="258"/>
      <c r="J6" s="258"/>
      <c r="K6" s="258"/>
      <c r="L6" s="258"/>
      <c r="M6" s="258"/>
      <c r="N6" s="258"/>
      <c r="O6" s="258"/>
      <c r="P6" s="23"/>
    </row>
    <row r="7" spans="2:16" ht="15" thickBot="1">
      <c r="B7" s="21"/>
      <c r="C7" s="48"/>
      <c r="D7" s="48"/>
      <c r="E7" s="48"/>
      <c r="F7" s="48"/>
      <c r="G7" s="48"/>
      <c r="H7" s="48"/>
      <c r="I7" s="48"/>
      <c r="J7" s="48"/>
      <c r="K7" s="48"/>
      <c r="L7" s="48"/>
      <c r="M7" s="48"/>
      <c r="N7" s="48"/>
      <c r="O7" s="48"/>
      <c r="P7" s="22"/>
    </row>
    <row r="8" spans="2:16" ht="15">
      <c r="B8" s="21"/>
      <c r="C8" s="304"/>
      <c r="D8" s="306"/>
      <c r="E8" s="307"/>
      <c r="F8" s="307"/>
      <c r="G8" s="307"/>
      <c r="H8" s="307"/>
      <c r="I8" s="307"/>
      <c r="J8" s="307"/>
      <c r="K8" s="308"/>
      <c r="L8" s="315"/>
      <c r="M8" s="316"/>
      <c r="N8" s="316"/>
      <c r="O8" s="317"/>
      <c r="P8" s="24"/>
    </row>
    <row r="9" spans="2:16" ht="15">
      <c r="B9" s="21"/>
      <c r="C9" s="305"/>
      <c r="D9" s="261" t="s">
        <v>30</v>
      </c>
      <c r="E9" s="262"/>
      <c r="F9" s="262"/>
      <c r="G9" s="262"/>
      <c r="H9" s="262"/>
      <c r="I9" s="262"/>
      <c r="J9" s="262"/>
      <c r="K9" s="263"/>
      <c r="L9" s="318"/>
      <c r="M9" s="319"/>
      <c r="N9" s="319"/>
      <c r="O9" s="320"/>
      <c r="P9" s="24"/>
    </row>
    <row r="10" spans="2:16" ht="15">
      <c r="B10" s="21"/>
      <c r="C10" s="305"/>
      <c r="D10" s="261"/>
      <c r="E10" s="262"/>
      <c r="F10" s="262"/>
      <c r="G10" s="262"/>
      <c r="H10" s="262"/>
      <c r="I10" s="262"/>
      <c r="J10" s="262"/>
      <c r="K10" s="263"/>
      <c r="L10" s="259" t="s">
        <v>31</v>
      </c>
      <c r="M10" s="321"/>
      <c r="N10" s="322"/>
      <c r="O10" s="323"/>
      <c r="P10" s="24"/>
    </row>
    <row r="11" spans="2:16" ht="15">
      <c r="B11" s="21"/>
      <c r="C11" s="305"/>
      <c r="D11" s="261" t="s">
        <v>32</v>
      </c>
      <c r="E11" s="262"/>
      <c r="F11" s="262"/>
      <c r="G11" s="262"/>
      <c r="H11" s="262"/>
      <c r="I11" s="262"/>
      <c r="J11" s="262"/>
      <c r="K11" s="263"/>
      <c r="L11" s="309"/>
      <c r="M11" s="324"/>
      <c r="N11" s="325"/>
      <c r="O11" s="326"/>
      <c r="P11" s="25"/>
    </row>
    <row r="12" spans="2:16" ht="12.75" customHeight="1">
      <c r="B12" s="21"/>
      <c r="C12" s="305"/>
      <c r="D12" s="264"/>
      <c r="E12" s="265"/>
      <c r="F12" s="265"/>
      <c r="G12" s="265"/>
      <c r="H12" s="265"/>
      <c r="I12" s="265"/>
      <c r="J12" s="265"/>
      <c r="K12" s="266"/>
      <c r="L12" s="259" t="s">
        <v>33</v>
      </c>
      <c r="M12" s="259">
        <v>1</v>
      </c>
      <c r="N12" s="259" t="s">
        <v>34</v>
      </c>
      <c r="O12" s="313">
        <v>1</v>
      </c>
      <c r="P12" s="24"/>
    </row>
    <row r="13" spans="2:16" ht="13.5">
      <c r="B13" s="21"/>
      <c r="C13" s="305"/>
      <c r="D13" s="264"/>
      <c r="E13" s="265"/>
      <c r="F13" s="265"/>
      <c r="G13" s="265"/>
      <c r="H13" s="265"/>
      <c r="I13" s="265"/>
      <c r="J13" s="265"/>
      <c r="K13" s="266"/>
      <c r="L13" s="260"/>
      <c r="M13" s="260"/>
      <c r="N13" s="260"/>
      <c r="O13" s="314"/>
      <c r="P13" s="24"/>
    </row>
    <row r="14" spans="2:16" ht="15">
      <c r="B14" s="21"/>
      <c r="C14" s="305"/>
      <c r="D14" s="261" t="s">
        <v>81</v>
      </c>
      <c r="E14" s="262"/>
      <c r="F14" s="262"/>
      <c r="G14" s="262"/>
      <c r="H14" s="262"/>
      <c r="I14" s="262"/>
      <c r="J14" s="262"/>
      <c r="K14" s="263"/>
      <c r="L14" s="260"/>
      <c r="M14" s="260"/>
      <c r="N14" s="260"/>
      <c r="O14" s="314"/>
      <c r="P14" s="24"/>
    </row>
    <row r="15" spans="2:16" ht="15.75" thickBot="1">
      <c r="B15" s="21"/>
      <c r="C15" s="49"/>
      <c r="D15" s="50"/>
      <c r="E15" s="50"/>
      <c r="F15" s="50"/>
      <c r="G15" s="50"/>
      <c r="H15" s="50"/>
      <c r="I15" s="50"/>
      <c r="J15" s="50"/>
      <c r="K15" s="50"/>
      <c r="L15" s="50"/>
      <c r="M15" s="51"/>
      <c r="N15" s="51"/>
      <c r="O15" s="52"/>
      <c r="P15" s="26"/>
    </row>
    <row r="16" spans="2:16" ht="15">
      <c r="B16" s="21"/>
      <c r="C16" s="53"/>
      <c r="D16" s="149"/>
      <c r="E16" s="149"/>
      <c r="F16" s="149"/>
      <c r="G16" s="149"/>
      <c r="H16" s="149"/>
      <c r="I16" s="149"/>
      <c r="J16" s="149"/>
      <c r="K16" s="149"/>
      <c r="L16" s="54" t="s">
        <v>35</v>
      </c>
      <c r="M16" s="55" t="s">
        <v>36</v>
      </c>
      <c r="N16" s="55" t="s">
        <v>37</v>
      </c>
      <c r="O16" s="56" t="s">
        <v>38</v>
      </c>
      <c r="P16" s="25"/>
    </row>
    <row r="17" spans="2:16" ht="15">
      <c r="B17" s="21"/>
      <c r="C17" s="57"/>
      <c r="D17" s="147"/>
      <c r="E17" s="147"/>
      <c r="F17" s="147"/>
      <c r="G17" s="147"/>
      <c r="H17" s="147"/>
      <c r="I17" s="147"/>
      <c r="J17" s="147"/>
      <c r="K17" s="147"/>
      <c r="L17" s="58"/>
      <c r="M17" s="59"/>
      <c r="N17" s="59"/>
      <c r="O17" s="60"/>
      <c r="P17" s="27"/>
    </row>
    <row r="18" spans="2:16" ht="18" customHeight="1">
      <c r="B18" s="21"/>
      <c r="C18" s="347" t="s">
        <v>39</v>
      </c>
      <c r="D18" s="348"/>
      <c r="E18" s="348"/>
      <c r="F18" s="348"/>
      <c r="G18" s="147"/>
      <c r="H18" s="147"/>
      <c r="I18" s="147" t="s">
        <v>40</v>
      </c>
      <c r="J18" s="48"/>
      <c r="K18" s="147"/>
      <c r="L18" s="58"/>
      <c r="M18" s="48"/>
      <c r="N18" s="48"/>
      <c r="O18" s="61"/>
      <c r="P18" s="27"/>
    </row>
    <row r="19" spans="2:16" ht="15">
      <c r="B19" s="21"/>
      <c r="C19" s="62"/>
      <c r="D19" s="63"/>
      <c r="E19" s="63"/>
      <c r="F19" s="63"/>
      <c r="G19" s="63"/>
      <c r="H19" s="63"/>
      <c r="I19" s="63"/>
      <c r="J19" s="63"/>
      <c r="K19" s="63"/>
      <c r="L19" s="63"/>
      <c r="M19" s="63"/>
      <c r="N19" s="63"/>
      <c r="O19" s="64"/>
      <c r="P19" s="28"/>
    </row>
    <row r="20" spans="2:16" ht="15" thickBot="1">
      <c r="B20" s="21"/>
      <c r="C20" s="65"/>
      <c r="D20" s="66"/>
      <c r="E20" s="66"/>
      <c r="F20" s="66"/>
      <c r="G20" s="66"/>
      <c r="H20" s="66"/>
      <c r="I20" s="66"/>
      <c r="J20" s="66"/>
      <c r="K20" s="66"/>
      <c r="L20" s="66"/>
      <c r="M20" s="66"/>
      <c r="N20" s="66"/>
      <c r="O20" s="67"/>
      <c r="P20" s="22"/>
    </row>
    <row r="21" spans="2:16" ht="15" thickBot="1">
      <c r="B21" s="21"/>
      <c r="C21" s="68"/>
      <c r="D21" s="69"/>
      <c r="E21" s="69"/>
      <c r="F21" s="69"/>
      <c r="G21" s="69"/>
      <c r="H21" s="69"/>
      <c r="I21" s="48"/>
      <c r="J21" s="48"/>
      <c r="K21" s="69"/>
      <c r="L21" s="69"/>
      <c r="M21" s="69"/>
      <c r="N21" s="69"/>
      <c r="O21" s="70"/>
      <c r="P21" s="22"/>
    </row>
    <row r="22" spans="2:16" ht="15">
      <c r="B22" s="21"/>
      <c r="C22" s="274" t="s">
        <v>41</v>
      </c>
      <c r="D22" s="275"/>
      <c r="E22" s="275"/>
      <c r="F22" s="275"/>
      <c r="G22" s="275"/>
      <c r="H22" s="275"/>
      <c r="I22" s="275"/>
      <c r="J22" s="275"/>
      <c r="K22" s="275"/>
      <c r="L22" s="275"/>
      <c r="M22" s="275"/>
      <c r="N22" s="275"/>
      <c r="O22" s="276"/>
      <c r="P22" s="29"/>
    </row>
    <row r="23" spans="2:16" ht="15" thickBot="1">
      <c r="B23" s="21"/>
      <c r="C23" s="71"/>
      <c r="D23" s="48"/>
      <c r="E23" s="48"/>
      <c r="F23" s="48"/>
      <c r="G23" s="48"/>
      <c r="H23" s="48"/>
      <c r="I23" s="48"/>
      <c r="J23" s="48"/>
      <c r="K23" s="48"/>
      <c r="L23" s="48"/>
      <c r="M23" s="48"/>
      <c r="N23" s="48"/>
      <c r="O23" s="72"/>
      <c r="P23" s="22"/>
    </row>
    <row r="24" spans="2:16" ht="15">
      <c r="B24" s="21"/>
      <c r="C24" s="73" t="s">
        <v>42</v>
      </c>
      <c r="D24" s="310" t="s">
        <v>6</v>
      </c>
      <c r="E24" s="311"/>
      <c r="F24" s="311"/>
      <c r="G24" s="311"/>
      <c r="H24" s="311"/>
      <c r="I24" s="311"/>
      <c r="J24" s="311"/>
      <c r="K24" s="311"/>
      <c r="L24" s="312"/>
      <c r="M24" s="272" t="s">
        <v>43</v>
      </c>
      <c r="N24" s="273"/>
      <c r="O24" s="73" t="s">
        <v>8</v>
      </c>
      <c r="P24" s="30"/>
    </row>
    <row r="25" spans="2:16" ht="15" thickBot="1">
      <c r="B25" s="21"/>
      <c r="C25" s="74"/>
      <c r="D25" s="290"/>
      <c r="E25" s="330"/>
      <c r="F25" s="330"/>
      <c r="G25" s="330"/>
      <c r="H25" s="330"/>
      <c r="I25" s="330"/>
      <c r="J25" s="330"/>
      <c r="K25" s="330"/>
      <c r="L25" s="291"/>
      <c r="M25" s="290"/>
      <c r="N25" s="291"/>
      <c r="O25" s="75"/>
      <c r="P25" s="31"/>
    </row>
    <row r="26" spans="2:16">
      <c r="B26" s="21"/>
      <c r="C26" s="295" t="s">
        <v>44</v>
      </c>
      <c r="D26" s="296"/>
      <c r="E26" s="296"/>
      <c r="F26" s="296"/>
      <c r="G26" s="296"/>
      <c r="H26" s="296"/>
      <c r="I26" s="296"/>
      <c r="J26" s="296"/>
      <c r="K26" s="296"/>
      <c r="L26" s="296"/>
      <c r="M26" s="296"/>
      <c r="N26" s="296"/>
      <c r="O26" s="297"/>
      <c r="P26" s="32"/>
    </row>
    <row r="27" spans="2:16">
      <c r="B27" s="21"/>
      <c r="C27" s="298"/>
      <c r="D27" s="299"/>
      <c r="E27" s="299"/>
      <c r="F27" s="299"/>
      <c r="G27" s="299"/>
      <c r="H27" s="299"/>
      <c r="I27" s="299"/>
      <c r="J27" s="299"/>
      <c r="K27" s="299"/>
      <c r="L27" s="299"/>
      <c r="M27" s="299"/>
      <c r="N27" s="299"/>
      <c r="O27" s="300"/>
      <c r="P27" s="32"/>
    </row>
    <row r="28" spans="2:16" ht="13.5" thickBot="1">
      <c r="B28" s="21"/>
      <c r="C28" s="301"/>
      <c r="D28" s="302"/>
      <c r="E28" s="302"/>
      <c r="F28" s="302"/>
      <c r="G28" s="302"/>
      <c r="H28" s="302"/>
      <c r="I28" s="302"/>
      <c r="J28" s="302"/>
      <c r="K28" s="302"/>
      <c r="L28" s="302"/>
      <c r="M28" s="302"/>
      <c r="N28" s="302"/>
      <c r="O28" s="303"/>
      <c r="P28" s="32"/>
    </row>
    <row r="29" spans="2:16" ht="15">
      <c r="B29" s="21"/>
      <c r="C29" s="292" t="s">
        <v>6</v>
      </c>
      <c r="D29" s="293"/>
      <c r="E29" s="293"/>
      <c r="F29" s="293"/>
      <c r="G29" s="294"/>
      <c r="H29" s="270" t="s">
        <v>45</v>
      </c>
      <c r="I29" s="293"/>
      <c r="J29" s="328" t="s">
        <v>46</v>
      </c>
      <c r="K29" s="329"/>
      <c r="L29" s="76" t="s">
        <v>47</v>
      </c>
      <c r="M29" s="270" t="s">
        <v>48</v>
      </c>
      <c r="N29" s="271"/>
      <c r="O29" s="77" t="s">
        <v>49</v>
      </c>
      <c r="P29" s="33"/>
    </row>
    <row r="30" spans="2:16" ht="14.25">
      <c r="B30" s="21"/>
      <c r="C30" s="277"/>
      <c r="D30" s="278"/>
      <c r="E30" s="278"/>
      <c r="F30" s="278"/>
      <c r="G30" s="279"/>
      <c r="H30" s="280"/>
      <c r="I30" s="279"/>
      <c r="J30" s="280"/>
      <c r="K30" s="279"/>
      <c r="L30" s="78"/>
      <c r="M30" s="281"/>
      <c r="N30" s="282"/>
      <c r="O30" s="79"/>
      <c r="P30" s="34"/>
    </row>
    <row r="31" spans="2:16" ht="14.25">
      <c r="B31" s="21"/>
      <c r="C31" s="80"/>
      <c r="D31" s="81"/>
      <c r="E31" s="81"/>
      <c r="F31" s="81"/>
      <c r="G31" s="82"/>
      <c r="H31" s="83"/>
      <c r="I31" s="82"/>
      <c r="J31" s="83"/>
      <c r="K31" s="82"/>
      <c r="L31" s="78"/>
      <c r="M31" s="281"/>
      <c r="N31" s="282"/>
      <c r="O31" s="79"/>
      <c r="P31" s="34"/>
    </row>
    <row r="32" spans="2:16" ht="15" thickBot="1">
      <c r="B32" s="21"/>
      <c r="C32" s="283"/>
      <c r="D32" s="284"/>
      <c r="E32" s="284"/>
      <c r="F32" s="284"/>
      <c r="G32" s="285"/>
      <c r="H32" s="331"/>
      <c r="I32" s="285"/>
      <c r="J32" s="331"/>
      <c r="K32" s="285"/>
      <c r="L32" s="84"/>
      <c r="M32" s="332"/>
      <c r="N32" s="333"/>
      <c r="O32" s="79"/>
      <c r="P32" s="34"/>
    </row>
    <row r="33" spans="2:16" ht="15.75" thickBot="1">
      <c r="B33" s="21"/>
      <c r="C33" s="267" t="s">
        <v>50</v>
      </c>
      <c r="D33" s="268"/>
      <c r="E33" s="268"/>
      <c r="F33" s="268"/>
      <c r="G33" s="268"/>
      <c r="H33" s="268"/>
      <c r="I33" s="268"/>
      <c r="J33" s="268"/>
      <c r="K33" s="268"/>
      <c r="L33" s="268"/>
      <c r="M33" s="268"/>
      <c r="N33" s="269"/>
      <c r="O33" s="85"/>
      <c r="P33" s="35"/>
    </row>
    <row r="34" spans="2:16" ht="13.5" customHeight="1">
      <c r="B34" s="21"/>
      <c r="C34" s="295" t="s">
        <v>51</v>
      </c>
      <c r="D34" s="296"/>
      <c r="E34" s="296"/>
      <c r="F34" s="296"/>
      <c r="G34" s="296"/>
      <c r="H34" s="296"/>
      <c r="I34" s="296"/>
      <c r="J34" s="296"/>
      <c r="K34" s="296"/>
      <c r="L34" s="296"/>
      <c r="M34" s="296"/>
      <c r="N34" s="296"/>
      <c r="O34" s="297"/>
      <c r="P34" s="32"/>
    </row>
    <row r="35" spans="2:16">
      <c r="B35" s="21"/>
      <c r="C35" s="298"/>
      <c r="D35" s="299"/>
      <c r="E35" s="299"/>
      <c r="F35" s="299"/>
      <c r="G35" s="299"/>
      <c r="H35" s="299"/>
      <c r="I35" s="299"/>
      <c r="J35" s="299"/>
      <c r="K35" s="299"/>
      <c r="L35" s="299"/>
      <c r="M35" s="299"/>
      <c r="N35" s="299"/>
      <c r="O35" s="300"/>
      <c r="P35" s="32"/>
    </row>
    <row r="36" spans="2:16" ht="13.5" thickBot="1">
      <c r="B36" s="21"/>
      <c r="C36" s="301"/>
      <c r="D36" s="302"/>
      <c r="E36" s="302"/>
      <c r="F36" s="302"/>
      <c r="G36" s="302"/>
      <c r="H36" s="302"/>
      <c r="I36" s="302"/>
      <c r="J36" s="302"/>
      <c r="K36" s="302"/>
      <c r="L36" s="302"/>
      <c r="M36" s="302"/>
      <c r="N36" s="302"/>
      <c r="O36" s="303"/>
      <c r="P36" s="32"/>
    </row>
    <row r="37" spans="2:16" ht="15">
      <c r="B37" s="21"/>
      <c r="C37" s="292" t="s">
        <v>6</v>
      </c>
      <c r="D37" s="327"/>
      <c r="E37" s="327"/>
      <c r="F37" s="327"/>
      <c r="G37" s="327"/>
      <c r="H37" s="327"/>
      <c r="I37" s="327"/>
      <c r="J37" s="271"/>
      <c r="K37" s="148" t="s">
        <v>43</v>
      </c>
      <c r="L37" s="76" t="s">
        <v>8</v>
      </c>
      <c r="M37" s="270" t="s">
        <v>52</v>
      </c>
      <c r="N37" s="271"/>
      <c r="O37" s="77" t="s">
        <v>49</v>
      </c>
      <c r="P37" s="33"/>
    </row>
    <row r="38" spans="2:16" ht="14.25">
      <c r="B38" s="21"/>
      <c r="C38" s="277"/>
      <c r="D38" s="278"/>
      <c r="E38" s="278"/>
      <c r="F38" s="278"/>
      <c r="G38" s="278"/>
      <c r="H38" s="278"/>
      <c r="I38" s="278"/>
      <c r="J38" s="279"/>
      <c r="K38" s="152"/>
      <c r="L38" s="86"/>
      <c r="M38" s="288"/>
      <c r="N38" s="289"/>
      <c r="O38" s="79"/>
      <c r="P38" s="34"/>
    </row>
    <row r="39" spans="2:16" ht="15" thickBot="1">
      <c r="B39" s="21"/>
      <c r="C39" s="283"/>
      <c r="D39" s="284"/>
      <c r="E39" s="284"/>
      <c r="F39" s="284"/>
      <c r="G39" s="284"/>
      <c r="H39" s="284"/>
      <c r="I39" s="284"/>
      <c r="J39" s="285"/>
      <c r="K39" s="81"/>
      <c r="L39" s="87"/>
      <c r="M39" s="286"/>
      <c r="N39" s="287"/>
      <c r="O39" s="88"/>
      <c r="P39" s="34"/>
    </row>
    <row r="40" spans="2:16" ht="15.75" thickBot="1">
      <c r="B40" s="21"/>
      <c r="C40" s="267" t="s">
        <v>50</v>
      </c>
      <c r="D40" s="268"/>
      <c r="E40" s="268"/>
      <c r="F40" s="268"/>
      <c r="G40" s="268"/>
      <c r="H40" s="268"/>
      <c r="I40" s="268"/>
      <c r="J40" s="268"/>
      <c r="K40" s="268"/>
      <c r="L40" s="268"/>
      <c r="M40" s="268"/>
      <c r="N40" s="269"/>
      <c r="O40" s="89">
        <v>0</v>
      </c>
      <c r="P40" s="34"/>
    </row>
    <row r="41" spans="2:16">
      <c r="B41" s="21"/>
      <c r="C41" s="295" t="s">
        <v>53</v>
      </c>
      <c r="D41" s="296"/>
      <c r="E41" s="296"/>
      <c r="F41" s="296"/>
      <c r="G41" s="296"/>
      <c r="H41" s="296"/>
      <c r="I41" s="296"/>
      <c r="J41" s="296"/>
      <c r="K41" s="296"/>
      <c r="L41" s="296"/>
      <c r="M41" s="296"/>
      <c r="N41" s="296"/>
      <c r="O41" s="297"/>
      <c r="P41" s="32"/>
    </row>
    <row r="42" spans="2:16">
      <c r="B42" s="21"/>
      <c r="C42" s="298"/>
      <c r="D42" s="299"/>
      <c r="E42" s="299"/>
      <c r="F42" s="299"/>
      <c r="G42" s="299"/>
      <c r="H42" s="299"/>
      <c r="I42" s="299"/>
      <c r="J42" s="299"/>
      <c r="K42" s="299"/>
      <c r="L42" s="299"/>
      <c r="M42" s="299"/>
      <c r="N42" s="299"/>
      <c r="O42" s="300"/>
      <c r="P42" s="32"/>
    </row>
    <row r="43" spans="2:16" ht="13.5" thickBot="1">
      <c r="B43" s="21"/>
      <c r="C43" s="301"/>
      <c r="D43" s="302"/>
      <c r="E43" s="302"/>
      <c r="F43" s="302"/>
      <c r="G43" s="302"/>
      <c r="H43" s="302"/>
      <c r="I43" s="302"/>
      <c r="J43" s="302"/>
      <c r="K43" s="302"/>
      <c r="L43" s="302"/>
      <c r="M43" s="302"/>
      <c r="N43" s="302"/>
      <c r="O43" s="303"/>
      <c r="P43" s="32"/>
    </row>
    <row r="44" spans="2:16" ht="17.25">
      <c r="B44" s="21"/>
      <c r="C44" s="292" t="s">
        <v>54</v>
      </c>
      <c r="D44" s="327"/>
      <c r="E44" s="327"/>
      <c r="F44" s="327"/>
      <c r="G44" s="327"/>
      <c r="H44" s="327"/>
      <c r="I44" s="327"/>
      <c r="J44" s="76" t="s">
        <v>55</v>
      </c>
      <c r="K44" s="150" t="s">
        <v>56</v>
      </c>
      <c r="L44" s="90" t="s">
        <v>57</v>
      </c>
      <c r="M44" s="270" t="s">
        <v>58</v>
      </c>
      <c r="N44" s="271"/>
      <c r="O44" s="77" t="s">
        <v>49</v>
      </c>
      <c r="P44" s="33"/>
    </row>
    <row r="45" spans="2:16" ht="14.25">
      <c r="B45" s="21"/>
      <c r="C45" s="277"/>
      <c r="D45" s="278"/>
      <c r="E45" s="278"/>
      <c r="F45" s="278"/>
      <c r="G45" s="278"/>
      <c r="H45" s="278"/>
      <c r="I45" s="278"/>
      <c r="J45" s="91"/>
      <c r="K45" s="92"/>
      <c r="L45" s="91"/>
      <c r="M45" s="339"/>
      <c r="N45" s="340"/>
      <c r="O45" s="79"/>
      <c r="P45" s="34"/>
    </row>
    <row r="46" spans="2:16" ht="15" thickBot="1">
      <c r="B46" s="21"/>
      <c r="C46" s="283"/>
      <c r="D46" s="284"/>
      <c r="E46" s="284"/>
      <c r="F46" s="284"/>
      <c r="G46" s="284"/>
      <c r="H46" s="284"/>
      <c r="I46" s="284"/>
      <c r="J46" s="93"/>
      <c r="K46" s="94"/>
      <c r="L46" s="93"/>
      <c r="M46" s="286"/>
      <c r="N46" s="287"/>
      <c r="O46" s="95"/>
      <c r="P46" s="34"/>
    </row>
    <row r="47" spans="2:16" ht="15.75" thickBot="1">
      <c r="B47" s="21"/>
      <c r="C47" s="267" t="s">
        <v>50</v>
      </c>
      <c r="D47" s="268"/>
      <c r="E47" s="268"/>
      <c r="F47" s="268"/>
      <c r="G47" s="268"/>
      <c r="H47" s="268"/>
      <c r="I47" s="268"/>
      <c r="J47" s="268"/>
      <c r="K47" s="268"/>
      <c r="L47" s="268"/>
      <c r="M47" s="268"/>
      <c r="N47" s="269"/>
      <c r="O47" s="85"/>
      <c r="P47" s="35"/>
    </row>
    <row r="48" spans="2:16">
      <c r="B48" s="21"/>
      <c r="C48" s="295" t="s">
        <v>59</v>
      </c>
      <c r="D48" s="296"/>
      <c r="E48" s="296"/>
      <c r="F48" s="296"/>
      <c r="G48" s="296"/>
      <c r="H48" s="296"/>
      <c r="I48" s="296"/>
      <c r="J48" s="296"/>
      <c r="K48" s="296"/>
      <c r="L48" s="296"/>
      <c r="M48" s="296"/>
      <c r="N48" s="296"/>
      <c r="O48" s="297"/>
      <c r="P48" s="32"/>
    </row>
    <row r="49" spans="2:16">
      <c r="B49" s="21"/>
      <c r="C49" s="298"/>
      <c r="D49" s="299"/>
      <c r="E49" s="299"/>
      <c r="F49" s="299"/>
      <c r="G49" s="299"/>
      <c r="H49" s="299"/>
      <c r="I49" s="299"/>
      <c r="J49" s="299"/>
      <c r="K49" s="299"/>
      <c r="L49" s="299"/>
      <c r="M49" s="299"/>
      <c r="N49" s="299"/>
      <c r="O49" s="300"/>
      <c r="P49" s="32"/>
    </row>
    <row r="50" spans="2:16" ht="13.5" thickBot="1">
      <c r="B50" s="21"/>
      <c r="C50" s="301"/>
      <c r="D50" s="302"/>
      <c r="E50" s="302"/>
      <c r="F50" s="302"/>
      <c r="G50" s="302"/>
      <c r="H50" s="302"/>
      <c r="I50" s="302"/>
      <c r="J50" s="302"/>
      <c r="K50" s="302"/>
      <c r="L50" s="302"/>
      <c r="M50" s="302"/>
      <c r="N50" s="302"/>
      <c r="O50" s="303"/>
      <c r="P50" s="32"/>
    </row>
    <row r="51" spans="2:16" ht="30">
      <c r="B51" s="21"/>
      <c r="C51" s="292" t="s">
        <v>60</v>
      </c>
      <c r="D51" s="327"/>
      <c r="E51" s="327"/>
      <c r="F51" s="327"/>
      <c r="G51" s="327"/>
      <c r="H51" s="327"/>
      <c r="I51" s="327"/>
      <c r="J51" s="76" t="s">
        <v>61</v>
      </c>
      <c r="K51" s="96" t="s">
        <v>62</v>
      </c>
      <c r="L51" s="97" t="s">
        <v>63</v>
      </c>
      <c r="M51" s="337" t="s">
        <v>48</v>
      </c>
      <c r="N51" s="338"/>
      <c r="O51" s="98" t="s">
        <v>49</v>
      </c>
      <c r="P51" s="36"/>
    </row>
    <row r="52" spans="2:16" ht="14.25">
      <c r="B52" s="21"/>
      <c r="C52" s="99"/>
      <c r="D52" s="100"/>
      <c r="E52" s="100"/>
      <c r="F52" s="100"/>
      <c r="G52" s="100"/>
      <c r="H52" s="100"/>
      <c r="I52" s="100"/>
      <c r="J52" s="101"/>
      <c r="K52" s="102"/>
      <c r="L52" s="103"/>
      <c r="M52" s="341"/>
      <c r="N52" s="342"/>
      <c r="O52" s="104"/>
      <c r="P52" s="37"/>
    </row>
    <row r="53" spans="2:16" ht="14.25">
      <c r="B53" s="21"/>
      <c r="C53" s="99"/>
      <c r="D53" s="100"/>
      <c r="E53" s="100"/>
      <c r="F53" s="100"/>
      <c r="G53" s="100"/>
      <c r="H53" s="100"/>
      <c r="I53" s="100"/>
      <c r="J53" s="101"/>
      <c r="K53" s="102"/>
      <c r="L53" s="103"/>
      <c r="M53" s="341"/>
      <c r="N53" s="342"/>
      <c r="O53" s="104"/>
      <c r="P53" s="37"/>
    </row>
    <row r="54" spans="2:16" ht="14.25">
      <c r="B54" s="21"/>
      <c r="C54" s="99"/>
      <c r="D54" s="100"/>
      <c r="E54" s="100"/>
      <c r="F54" s="100"/>
      <c r="G54" s="100"/>
      <c r="H54" s="100"/>
      <c r="I54" s="100"/>
      <c r="J54" s="101"/>
      <c r="K54" s="102"/>
      <c r="L54" s="103"/>
      <c r="M54" s="339"/>
      <c r="N54" s="340"/>
      <c r="O54" s="104"/>
      <c r="P54" s="37"/>
    </row>
    <row r="55" spans="2:16" ht="15" thickBot="1">
      <c r="B55" s="21"/>
      <c r="C55" s="283"/>
      <c r="D55" s="284"/>
      <c r="E55" s="284"/>
      <c r="F55" s="284"/>
      <c r="G55" s="284"/>
      <c r="H55" s="284"/>
      <c r="I55" s="284"/>
      <c r="J55" s="93"/>
      <c r="K55" s="94"/>
      <c r="L55" s="93"/>
      <c r="M55" s="286"/>
      <c r="N55" s="287"/>
      <c r="O55" s="95"/>
      <c r="P55" s="34"/>
    </row>
    <row r="56" spans="2:16" ht="15.75" thickBot="1">
      <c r="B56" s="21"/>
      <c r="C56" s="267" t="s">
        <v>50</v>
      </c>
      <c r="D56" s="268"/>
      <c r="E56" s="268"/>
      <c r="F56" s="268"/>
      <c r="G56" s="268"/>
      <c r="H56" s="268"/>
      <c r="I56" s="268"/>
      <c r="J56" s="268"/>
      <c r="K56" s="268"/>
      <c r="L56" s="268"/>
      <c r="M56" s="268"/>
      <c r="N56" s="269"/>
      <c r="O56" s="89"/>
      <c r="P56" s="34"/>
    </row>
    <row r="57" spans="2:16" ht="15" thickBot="1">
      <c r="B57" s="21"/>
      <c r="C57" s="71"/>
      <c r="D57" s="48"/>
      <c r="E57" s="48"/>
      <c r="F57" s="48"/>
      <c r="G57" s="48"/>
      <c r="H57" s="48"/>
      <c r="I57" s="48"/>
      <c r="J57" s="48"/>
      <c r="K57" s="48"/>
      <c r="L57" s="48"/>
      <c r="M57" s="48"/>
      <c r="N57" s="48"/>
      <c r="O57" s="72"/>
      <c r="P57" s="22"/>
    </row>
    <row r="58" spans="2:16" ht="15.75" thickBot="1">
      <c r="B58" s="21"/>
      <c r="C58" s="334" t="s">
        <v>64</v>
      </c>
      <c r="D58" s="335"/>
      <c r="E58" s="335"/>
      <c r="F58" s="335"/>
      <c r="G58" s="335"/>
      <c r="H58" s="335"/>
      <c r="I58" s="335"/>
      <c r="J58" s="335"/>
      <c r="K58" s="335"/>
      <c r="L58" s="335"/>
      <c r="M58" s="335"/>
      <c r="N58" s="336"/>
      <c r="O58" s="105"/>
      <c r="P58" s="38"/>
    </row>
    <row r="59" spans="2:16">
      <c r="B59" s="21"/>
      <c r="C59" s="295" t="s">
        <v>65</v>
      </c>
      <c r="D59" s="296"/>
      <c r="E59" s="296"/>
      <c r="F59" s="296"/>
      <c r="G59" s="296"/>
      <c r="H59" s="296"/>
      <c r="I59" s="296"/>
      <c r="J59" s="296"/>
      <c r="K59" s="296"/>
      <c r="L59" s="296"/>
      <c r="M59" s="296"/>
      <c r="N59" s="296"/>
      <c r="O59" s="297"/>
      <c r="P59" s="32"/>
    </row>
    <row r="60" spans="2:16">
      <c r="B60" s="21"/>
      <c r="C60" s="298"/>
      <c r="D60" s="299"/>
      <c r="E60" s="299"/>
      <c r="F60" s="299"/>
      <c r="G60" s="299"/>
      <c r="H60" s="299"/>
      <c r="I60" s="299"/>
      <c r="J60" s="299"/>
      <c r="K60" s="299"/>
      <c r="L60" s="299"/>
      <c r="M60" s="299"/>
      <c r="N60" s="299"/>
      <c r="O60" s="300"/>
      <c r="P60" s="32"/>
    </row>
    <row r="61" spans="2:16" ht="13.5" thickBot="1">
      <c r="B61" s="21"/>
      <c r="C61" s="301"/>
      <c r="D61" s="302"/>
      <c r="E61" s="302"/>
      <c r="F61" s="302"/>
      <c r="G61" s="302"/>
      <c r="H61" s="302"/>
      <c r="I61" s="302"/>
      <c r="J61" s="302"/>
      <c r="K61" s="302"/>
      <c r="L61" s="302"/>
      <c r="M61" s="302"/>
      <c r="N61" s="302"/>
      <c r="O61" s="303"/>
      <c r="P61" s="32"/>
    </row>
    <row r="62" spans="2:16" ht="15">
      <c r="B62" s="21"/>
      <c r="C62" s="292" t="s">
        <v>66</v>
      </c>
      <c r="D62" s="327"/>
      <c r="E62" s="327"/>
      <c r="F62" s="327"/>
      <c r="G62" s="327"/>
      <c r="H62" s="327"/>
      <c r="I62" s="327"/>
      <c r="J62" s="150"/>
      <c r="K62" s="151"/>
      <c r="L62" s="97" t="s">
        <v>67</v>
      </c>
      <c r="M62" s="337" t="s">
        <v>68</v>
      </c>
      <c r="N62" s="338"/>
      <c r="O62" s="98"/>
      <c r="P62" s="36"/>
    </row>
    <row r="63" spans="2:16" ht="14.25">
      <c r="B63" s="21"/>
      <c r="C63" s="277" t="s">
        <v>69</v>
      </c>
      <c r="D63" s="278"/>
      <c r="E63" s="278"/>
      <c r="F63" s="278"/>
      <c r="G63" s="278"/>
      <c r="H63" s="278"/>
      <c r="I63" s="278"/>
      <c r="J63" s="106"/>
      <c r="K63" s="107"/>
      <c r="L63" s="108"/>
      <c r="M63" s="355"/>
      <c r="N63" s="356"/>
      <c r="O63" s="109"/>
      <c r="P63" s="39"/>
    </row>
    <row r="64" spans="2:16" ht="14.25">
      <c r="B64" s="21"/>
      <c r="C64" s="80" t="s">
        <v>70</v>
      </c>
      <c r="D64" s="81"/>
      <c r="E64" s="81"/>
      <c r="F64" s="81"/>
      <c r="G64" s="81"/>
      <c r="H64" s="81"/>
      <c r="I64" s="81"/>
      <c r="J64" s="106"/>
      <c r="K64" s="107"/>
      <c r="L64" s="108"/>
      <c r="M64" s="355"/>
      <c r="N64" s="356"/>
      <c r="O64" s="109"/>
      <c r="P64" s="39"/>
    </row>
    <row r="65" spans="2:16" ht="15" thickBot="1">
      <c r="B65" s="21"/>
      <c r="C65" s="65" t="s">
        <v>71</v>
      </c>
      <c r="D65" s="66"/>
      <c r="E65" s="66"/>
      <c r="F65" s="66"/>
      <c r="G65" s="66"/>
      <c r="H65" s="66"/>
      <c r="I65" s="66"/>
      <c r="J65" s="110"/>
      <c r="K65" s="111"/>
      <c r="L65" s="108"/>
      <c r="M65" s="357"/>
      <c r="N65" s="358"/>
      <c r="O65" s="109"/>
      <c r="P65" s="39"/>
    </row>
    <row r="66" spans="2:16" ht="15.75" thickBot="1">
      <c r="B66" s="21"/>
      <c r="C66" s="267" t="s">
        <v>50</v>
      </c>
      <c r="D66" s="268"/>
      <c r="E66" s="268"/>
      <c r="F66" s="268"/>
      <c r="G66" s="268"/>
      <c r="H66" s="268"/>
      <c r="I66" s="268"/>
      <c r="J66" s="268"/>
      <c r="K66" s="268"/>
      <c r="L66" s="268"/>
      <c r="M66" s="268"/>
      <c r="N66" s="269"/>
      <c r="O66" s="112"/>
      <c r="P66" s="40"/>
    </row>
    <row r="67" spans="2:16" ht="15" thickBot="1">
      <c r="B67" s="21"/>
      <c r="C67" s="71"/>
      <c r="D67" s="48"/>
      <c r="E67" s="48"/>
      <c r="F67" s="48"/>
      <c r="G67" s="48"/>
      <c r="H67" s="48"/>
      <c r="I67" s="48"/>
      <c r="J67" s="48"/>
      <c r="K67" s="48"/>
      <c r="L67" s="48"/>
      <c r="M67" s="48"/>
      <c r="N67" s="48"/>
      <c r="O67" s="72"/>
      <c r="P67" s="22"/>
    </row>
    <row r="68" spans="2:16" ht="15.75" thickBot="1">
      <c r="B68" s="21"/>
      <c r="C68" s="334" t="s">
        <v>72</v>
      </c>
      <c r="D68" s="335"/>
      <c r="E68" s="335"/>
      <c r="F68" s="335"/>
      <c r="G68" s="335"/>
      <c r="H68" s="335"/>
      <c r="I68" s="335"/>
      <c r="J68" s="335"/>
      <c r="K68" s="335"/>
      <c r="L68" s="335"/>
      <c r="M68" s="335"/>
      <c r="N68" s="336"/>
      <c r="O68" s="113"/>
      <c r="P68" s="40"/>
    </row>
    <row r="69" spans="2:16" ht="14.25">
      <c r="B69" s="21"/>
      <c r="C69" s="71"/>
      <c r="D69" s="48"/>
      <c r="E69" s="48"/>
      <c r="F69" s="48"/>
      <c r="G69" s="48"/>
      <c r="H69" s="48"/>
      <c r="I69" s="48"/>
      <c r="J69" s="48"/>
      <c r="K69" s="48"/>
      <c r="L69" s="48"/>
      <c r="M69" s="48"/>
      <c r="N69" s="48"/>
      <c r="O69" s="72"/>
      <c r="P69" s="22"/>
    </row>
    <row r="70" spans="2:16" ht="14.25">
      <c r="B70" s="21"/>
      <c r="C70" s="71"/>
      <c r="D70" s="48"/>
      <c r="E70" s="48"/>
      <c r="F70" s="48"/>
      <c r="G70" s="48"/>
      <c r="H70" s="114" t="s">
        <v>73</v>
      </c>
      <c r="I70" s="114"/>
      <c r="J70" s="114"/>
      <c r="K70" s="114"/>
      <c r="L70" s="48"/>
      <c r="M70" s="48"/>
      <c r="N70" s="48"/>
      <c r="O70" s="72"/>
      <c r="P70" s="22"/>
    </row>
    <row r="71" spans="2:16" ht="15">
      <c r="B71" s="21"/>
      <c r="C71" s="71"/>
      <c r="D71" s="48"/>
      <c r="E71" s="48"/>
      <c r="F71" s="48"/>
      <c r="G71" s="48"/>
      <c r="H71" s="114" t="s">
        <v>74</v>
      </c>
      <c r="I71" s="48"/>
      <c r="J71" s="48"/>
      <c r="K71" s="48"/>
      <c r="L71" s="48"/>
      <c r="M71" s="48"/>
      <c r="N71" s="48"/>
      <c r="O71" s="72"/>
      <c r="P71" s="41"/>
    </row>
    <row r="72" spans="2:16" ht="15">
      <c r="B72" s="21"/>
      <c r="C72" s="71"/>
      <c r="D72" s="48"/>
      <c r="E72" s="48"/>
      <c r="F72" s="48"/>
      <c r="G72" s="48"/>
      <c r="H72" s="114" t="s">
        <v>84</v>
      </c>
      <c r="I72" s="48"/>
      <c r="J72" s="48"/>
      <c r="K72" s="48"/>
      <c r="L72" s="48"/>
      <c r="M72" s="48"/>
      <c r="N72" s="48"/>
      <c r="O72" s="72"/>
      <c r="P72" s="41"/>
    </row>
    <row r="73" spans="2:16" ht="14.25">
      <c r="B73" s="21"/>
      <c r="C73" s="57"/>
      <c r="D73" s="115"/>
      <c r="E73" s="115"/>
      <c r="F73" s="115"/>
      <c r="G73" s="115"/>
      <c r="H73" s="114" t="s">
        <v>78</v>
      </c>
      <c r="I73" s="115"/>
      <c r="J73" s="115"/>
      <c r="K73" s="115"/>
      <c r="L73" s="115"/>
      <c r="M73" s="115"/>
      <c r="N73" s="115"/>
      <c r="O73" s="116"/>
      <c r="P73" s="42"/>
    </row>
    <row r="74" spans="2:16" ht="14.25">
      <c r="B74" s="21"/>
      <c r="C74" s="71"/>
      <c r="D74" s="48"/>
      <c r="E74" s="48"/>
      <c r="F74" s="48"/>
      <c r="G74" s="48"/>
      <c r="H74" s="48" t="s">
        <v>75</v>
      </c>
      <c r="I74" s="48"/>
      <c r="J74" s="48"/>
      <c r="K74" s="48"/>
      <c r="L74" s="48"/>
      <c r="M74" s="48"/>
      <c r="N74" s="48"/>
      <c r="O74" s="72"/>
      <c r="P74" s="22"/>
    </row>
    <row r="75" spans="2:16" ht="15">
      <c r="B75" s="21"/>
      <c r="C75" s="117" t="s">
        <v>76</v>
      </c>
      <c r="D75" s="118"/>
      <c r="E75" s="118"/>
      <c r="F75" s="118"/>
      <c r="G75" s="118"/>
      <c r="H75" s="118"/>
      <c r="I75" s="118"/>
      <c r="J75" s="118"/>
      <c r="K75" s="118"/>
      <c r="L75" s="118"/>
      <c r="M75" s="118"/>
      <c r="N75" s="118"/>
      <c r="O75" s="119"/>
      <c r="P75" s="22"/>
    </row>
    <row r="76" spans="2:16" ht="14.25">
      <c r="B76" s="21"/>
      <c r="C76" s="352"/>
      <c r="D76" s="353"/>
      <c r="E76" s="353"/>
      <c r="F76" s="353"/>
      <c r="G76" s="353"/>
      <c r="H76" s="353"/>
      <c r="I76" s="353"/>
      <c r="J76" s="353"/>
      <c r="K76" s="353"/>
      <c r="L76" s="353"/>
      <c r="M76" s="353"/>
      <c r="N76" s="353"/>
      <c r="O76" s="354"/>
      <c r="P76" s="42"/>
    </row>
    <row r="77" spans="2:16" ht="14.25">
      <c r="B77" s="21"/>
      <c r="C77" s="352"/>
      <c r="D77" s="353"/>
      <c r="E77" s="353"/>
      <c r="F77" s="353"/>
      <c r="G77" s="353"/>
      <c r="H77" s="353"/>
      <c r="I77" s="353"/>
      <c r="J77" s="353"/>
      <c r="K77" s="353"/>
      <c r="L77" s="353"/>
      <c r="M77" s="353"/>
      <c r="N77" s="353"/>
      <c r="O77" s="354"/>
      <c r="P77" s="42"/>
    </row>
    <row r="78" spans="2:16" ht="14.25">
      <c r="B78" s="21"/>
      <c r="C78" s="57"/>
      <c r="D78" s="115"/>
      <c r="E78" s="115"/>
      <c r="F78" s="115"/>
      <c r="G78" s="115"/>
      <c r="H78" s="115"/>
      <c r="I78" s="115"/>
      <c r="J78" s="115"/>
      <c r="K78" s="115"/>
      <c r="L78" s="115"/>
      <c r="M78" s="115"/>
      <c r="N78" s="115"/>
      <c r="O78" s="116"/>
      <c r="P78" s="42"/>
    </row>
    <row r="79" spans="2:16" ht="15">
      <c r="B79" s="21"/>
      <c r="C79" s="120" t="s">
        <v>77</v>
      </c>
      <c r="D79" s="115"/>
      <c r="E79" s="115"/>
      <c r="F79" s="115"/>
      <c r="G79" s="115"/>
      <c r="H79" s="115"/>
      <c r="I79" s="115"/>
      <c r="J79" s="115"/>
      <c r="K79" s="115"/>
      <c r="L79" s="115"/>
      <c r="M79" s="115"/>
      <c r="N79" s="115"/>
      <c r="O79" s="116"/>
      <c r="P79" s="42"/>
    </row>
    <row r="80" spans="2:16" ht="12.75" customHeight="1">
      <c r="B80" s="21"/>
      <c r="C80" s="349" t="s">
        <v>82</v>
      </c>
      <c r="D80" s="350"/>
      <c r="E80" s="350"/>
      <c r="F80" s="350"/>
      <c r="G80" s="350"/>
      <c r="H80" s="350"/>
      <c r="I80" s="350"/>
      <c r="J80" s="350"/>
      <c r="K80" s="350"/>
      <c r="L80" s="350"/>
      <c r="M80" s="350"/>
      <c r="N80" s="350"/>
      <c r="O80" s="351"/>
      <c r="P80" s="43"/>
    </row>
    <row r="81" spans="2:16" ht="28.5" customHeight="1">
      <c r="B81" s="21"/>
      <c r="C81" s="349"/>
      <c r="D81" s="350"/>
      <c r="E81" s="350"/>
      <c r="F81" s="350"/>
      <c r="G81" s="350"/>
      <c r="H81" s="350"/>
      <c r="I81" s="350"/>
      <c r="J81" s="350"/>
      <c r="K81" s="350"/>
      <c r="L81" s="350"/>
      <c r="M81" s="350"/>
      <c r="N81" s="350"/>
      <c r="O81" s="351"/>
      <c r="P81" s="43"/>
    </row>
    <row r="82" spans="2:16" ht="13.35" customHeight="1">
      <c r="B82" s="21"/>
      <c r="C82" s="349" t="s">
        <v>83</v>
      </c>
      <c r="D82" s="350"/>
      <c r="E82" s="350"/>
      <c r="F82" s="350"/>
      <c r="G82" s="350"/>
      <c r="H82" s="350"/>
      <c r="I82" s="350"/>
      <c r="J82" s="350"/>
      <c r="K82" s="350"/>
      <c r="L82" s="350"/>
      <c r="M82" s="350"/>
      <c r="N82" s="350"/>
      <c r="O82" s="351"/>
      <c r="P82" s="43"/>
    </row>
    <row r="83" spans="2:16" ht="45" customHeight="1">
      <c r="B83" s="21"/>
      <c r="C83" s="349"/>
      <c r="D83" s="350"/>
      <c r="E83" s="350"/>
      <c r="F83" s="350"/>
      <c r="G83" s="350"/>
      <c r="H83" s="350"/>
      <c r="I83" s="350"/>
      <c r="J83" s="350"/>
      <c r="K83" s="350"/>
      <c r="L83" s="350"/>
      <c r="M83" s="350"/>
      <c r="N83" s="350"/>
      <c r="O83" s="351"/>
      <c r="P83" s="43"/>
    </row>
    <row r="84" spans="2:16" ht="14.25">
      <c r="B84" s="21"/>
      <c r="C84" s="57"/>
      <c r="D84" s="115"/>
      <c r="E84" s="115"/>
      <c r="F84" s="115"/>
      <c r="G84" s="115"/>
      <c r="H84" s="115"/>
      <c r="I84" s="115"/>
      <c r="J84" s="115"/>
      <c r="K84" s="115"/>
      <c r="L84" s="115"/>
      <c r="M84" s="115"/>
      <c r="N84" s="115"/>
      <c r="O84" s="116"/>
      <c r="P84" s="42"/>
    </row>
    <row r="85" spans="2:16" ht="14.25">
      <c r="B85" s="21"/>
      <c r="C85" s="71"/>
      <c r="D85" s="48"/>
      <c r="E85" s="48"/>
      <c r="F85" s="48"/>
      <c r="G85" s="48"/>
      <c r="H85" s="114" t="s">
        <v>73</v>
      </c>
      <c r="I85" s="48"/>
      <c r="J85" s="48"/>
      <c r="K85" s="48"/>
      <c r="L85" s="48"/>
      <c r="M85" s="48"/>
      <c r="N85" s="48"/>
      <c r="O85" s="72"/>
      <c r="P85" s="22"/>
    </row>
    <row r="86" spans="2:16" ht="14.25">
      <c r="B86" s="21"/>
      <c r="C86" s="71"/>
      <c r="D86" s="48"/>
      <c r="E86" s="48"/>
      <c r="F86" s="48"/>
      <c r="G86" s="48"/>
      <c r="H86" s="48" t="s">
        <v>74</v>
      </c>
      <c r="I86" s="81"/>
      <c r="J86" s="81"/>
      <c r="K86" s="81"/>
      <c r="L86" s="48"/>
      <c r="M86" s="48"/>
      <c r="N86" s="48"/>
      <c r="O86" s="72"/>
      <c r="P86" s="22"/>
    </row>
    <row r="87" spans="2:16" ht="14.25">
      <c r="B87" s="21"/>
      <c r="C87" s="71"/>
      <c r="D87" s="48"/>
      <c r="E87" s="48"/>
      <c r="F87" s="48"/>
      <c r="G87" s="48"/>
      <c r="H87" s="48" t="s">
        <v>85</v>
      </c>
      <c r="I87" s="121"/>
      <c r="J87" s="121"/>
      <c r="K87" s="121"/>
      <c r="L87" s="48"/>
      <c r="M87" s="48"/>
      <c r="N87" s="48"/>
      <c r="O87" s="72"/>
      <c r="P87" s="22"/>
    </row>
    <row r="88" spans="2:16" ht="14.25">
      <c r="B88" s="21"/>
      <c r="C88" s="122"/>
      <c r="D88" s="115"/>
      <c r="E88" s="115"/>
      <c r="F88" s="115"/>
      <c r="G88" s="115"/>
      <c r="H88" s="48" t="s">
        <v>79</v>
      </c>
      <c r="I88" s="48"/>
      <c r="J88" s="48"/>
      <c r="K88" s="48"/>
      <c r="L88" s="115"/>
      <c r="M88" s="115"/>
      <c r="N88" s="115"/>
      <c r="O88" s="116"/>
      <c r="P88" s="42"/>
    </row>
    <row r="89" spans="2:16" ht="18.75" customHeight="1" thickBot="1">
      <c r="B89" s="21"/>
      <c r="C89" s="345"/>
      <c r="D89" s="346"/>
      <c r="E89" s="346"/>
      <c r="F89" s="94"/>
      <c r="G89" s="94"/>
      <c r="H89" s="94"/>
      <c r="I89" s="94"/>
      <c r="J89" s="94"/>
      <c r="K89" s="343"/>
      <c r="L89" s="343"/>
      <c r="M89" s="343"/>
      <c r="N89" s="343"/>
      <c r="O89" s="344"/>
      <c r="P89" s="44"/>
    </row>
    <row r="90" spans="2:16" ht="13.5" thickBot="1">
      <c r="B90" s="45"/>
      <c r="C90" s="46"/>
      <c r="D90" s="46"/>
      <c r="E90" s="46"/>
      <c r="F90" s="46"/>
      <c r="G90" s="46"/>
      <c r="H90" s="46"/>
      <c r="I90" s="46"/>
      <c r="J90" s="46"/>
      <c r="K90" s="46"/>
      <c r="L90" s="46"/>
      <c r="M90" s="46"/>
      <c r="N90" s="46"/>
      <c r="O90" s="46"/>
      <c r="P90" s="47"/>
    </row>
    <row r="91" spans="2:16" ht="13.5"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Props1.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elements/1.1/"/>
    <ds:schemaRef ds:uri="http://www.w3.org/XML/1998/namespace"/>
    <ds:schemaRef ds:uri="http://purl.org/dc/terms/"/>
    <ds:schemaRef ds:uri="9d85dbaf-23eb-4e57-a637-93dcacc8b1a1"/>
    <ds:schemaRef ds:uri="http://purl.org/dc/dcmitype/"/>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PRESUPUESTO OFICIAL (Entidad)</vt:lpstr>
      <vt:lpstr>PROPUESTA ECONOMICA(Proponente)</vt:lpstr>
      <vt:lpstr>INDICAR CÓDIGO DEL ITEM DE PAGO</vt:lpstr>
      <vt:lpstr>_GoBack</vt:lpstr>
      <vt:lpstr>'INDICAR CÓDIGO DEL ITEM DE PAGO'!Área_de_impresión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cp:lastModifiedBy>
  <cp:revision/>
  <cp:lastPrinted>2021-07-22T21:21:55Z</cp:lastPrinted>
  <dcterms:created xsi:type="dcterms:W3CDTF">2006-06-27T16:47:25Z</dcterms:created>
  <dcterms:modified xsi:type="dcterms:W3CDTF">2025-09-12T19:30:33Z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