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2025\9. SEPTIEMBRE\1. ANALISIS DEL SECTOR\12. CONVENIO GOBERNANZA RAPOSO PNN GORGONA - DEVUELTO\"/>
    </mc:Choice>
  </mc:AlternateContent>
  <xr:revisionPtr revIDLastSave="0" documentId="13_ncr:1_{E30D406A-CCBF-4353-8E28-8E43F92CBFE6}" xr6:coauthVersionLast="36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TOTAL PRESUPUESTO" sheetId="5" r:id="rId1"/>
    <sheet name="PRESUPUESTO TOTAL" sheetId="10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0" l="1"/>
  <c r="O10" i="10"/>
  <c r="L10" i="10"/>
  <c r="I10" i="10"/>
  <c r="P10" i="10" s="1"/>
  <c r="S10" i="10" s="1"/>
  <c r="O9" i="10"/>
  <c r="L9" i="10"/>
  <c r="P9" i="10" s="1"/>
  <c r="S9" i="10" s="1"/>
  <c r="I9" i="10"/>
  <c r="O8" i="10"/>
  <c r="L8" i="10"/>
  <c r="I8" i="10"/>
  <c r="P8" i="10" s="1"/>
  <c r="S8" i="10" s="1"/>
  <c r="O7" i="10"/>
  <c r="L7" i="10"/>
  <c r="I7" i="10"/>
  <c r="P7" i="10" s="1"/>
  <c r="S7" i="10" s="1"/>
  <c r="O6" i="10"/>
  <c r="L6" i="10"/>
  <c r="I6" i="10"/>
  <c r="P6" i="10" s="1"/>
  <c r="S6" i="10" s="1"/>
  <c r="O5" i="10"/>
  <c r="L5" i="10"/>
  <c r="I5" i="10"/>
  <c r="P5" i="10" s="1"/>
  <c r="S5" i="10" s="1"/>
  <c r="O4" i="10"/>
  <c r="P4" i="10" s="1"/>
  <c r="L4" i="10"/>
  <c r="I4" i="10"/>
  <c r="S3" i="10"/>
  <c r="P13" i="10" l="1"/>
  <c r="S4" i="10"/>
  <c r="S13" i="10" s="1"/>
  <c r="H14" i="5" l="1"/>
  <c r="F14" i="5"/>
  <c r="G14" i="5"/>
</calcChain>
</file>

<file path=xl/sharedStrings.xml><?xml version="1.0" encoding="utf-8"?>
<sst xmlns="http://schemas.openxmlformats.org/spreadsheetml/2006/main" count="129" uniqueCount="82">
  <si>
    <t>PRODUCTO</t>
  </si>
  <si>
    <t>REQUERIMIENTO</t>
  </si>
  <si>
    <t>TOTAL TRANSPORTE</t>
  </si>
  <si>
    <t>VALOR TOTAL APORTES PARQUES NACIONALES</t>
  </si>
  <si>
    <t>VALOR TOTAL</t>
  </si>
  <si>
    <t>APORTES</t>
  </si>
  <si>
    <t>PROFESIONALES</t>
  </si>
  <si>
    <t xml:space="preserve">OBLIGACION </t>
  </si>
  <si>
    <t>Cantidad</t>
  </si>
  <si>
    <t>Perfil</t>
  </si>
  <si>
    <t>Valor</t>
  </si>
  <si>
    <t xml:space="preserve">DESCRIPCION DE LA ACTIVIDAD </t>
  </si>
  <si>
    <t>PARQUES NACIONALES NATURALES DE COLOMBIA - DIRECCION TERRITORIAL PACIFICO</t>
  </si>
  <si>
    <t xml:space="preserve">APORTES EN ESPECIE CONSEJO COMUNITARIO </t>
  </si>
  <si>
    <t>N DE DIAS</t>
  </si>
  <si>
    <t xml:space="preserve">TOTAL ALOJAMIENTO </t>
  </si>
  <si>
    <t>TOTAL   ALIMENTACIÒN</t>
  </si>
  <si>
    <t>NUMERO DE NOCHES</t>
  </si>
  <si>
    <t xml:space="preserve">VALOR ALOJAMIENTO POR PERSONA </t>
  </si>
  <si>
    <t xml:space="preserve">APORTE 
ALIADO </t>
  </si>
  <si>
    <t>GRAN TOTAL</t>
  </si>
  <si>
    <t>NUMERO DE
PARTICIPANTES</t>
  </si>
  <si>
    <t xml:space="preserve">LUGAR 
DE REUNION </t>
  </si>
  <si>
    <t>N/A</t>
  </si>
  <si>
    <t>Meses</t>
  </si>
  <si>
    <t>TOTAL APORTE HUMANO PARQUES NACIONALES NATURALES DE COLOMBIA - DIRECCIÒN TERRITORIAL PACIFICO</t>
  </si>
  <si>
    <t>APORTES PARQUES NACIONALES NATURALES DE COLOMBIA - DIRECCIÒN TERRITORIAL PACIFICO</t>
  </si>
  <si>
    <t>APORTE CONSEJO COMUNITARIO</t>
  </si>
  <si>
    <t xml:space="preserve">DESCRIPCIÒN APORTE CONSEJO COMUNITARIO </t>
  </si>
  <si>
    <t xml:space="preserve">Profesional Social coordinador </t>
  </si>
  <si>
    <t>PNN Gorgona</t>
  </si>
  <si>
    <t xml:space="preserve">Bazán </t>
  </si>
  <si>
    <t>Guapi</t>
  </si>
  <si>
    <t>Espacio de trabajo con el equipo base del convenio</t>
  </si>
  <si>
    <t>2. Implementar el plan de trabajo del acuerdo de uso suscrito entre PNNC, PNN Gorgona y La comunidad de Bazán - consejo comunitario Bajo tapaje y del mar, para fortalecimiento de la Gobernanza</t>
  </si>
  <si>
    <t>1.Gestionar la administración  y Ejecución de un Convenio Suscrito entre PNN y el consejo comunitario Rio Raposo</t>
  </si>
  <si>
    <t xml:space="preserve">2.1Articulación entre las líneas estratégicas de conservación del Ap - pescadores sobre la reglamentación del acuerdo de uso aportando elementos para la actualización.  </t>
  </si>
  <si>
    <t>2.2Realización de la Asamblea de Pescadores Acuerdo de uso para aprobar la actualización de la reglamentación y el manual de convivencia.</t>
  </si>
  <si>
    <t>2.3Actualización de la información de capitanes y marineros de la comunidad de Bazán para su identificación</t>
  </si>
  <si>
    <t>2.4Profundización sobre el manual de convivencia y  el protocolo para el uso de la cabaña a pescadores y divulgación de la importancia del acuerdo.</t>
  </si>
  <si>
    <t xml:space="preserve">2.5 Balance en la implementación del plan de trabajo del acuerdo vigencia 2025 con recomendaciones y proyecciones </t>
  </si>
  <si>
    <t>Asamblea de pescadores
Salon con ayudas</t>
  </si>
  <si>
    <t>Espacio de trabajo entre las líneas de EEM, PVC, Monitoreo y educación ambiental con el comité coordinador del acuerdo</t>
  </si>
  <si>
    <t>Jornada de actualización de información e identificación de pescadores y capitanes</t>
  </si>
  <si>
    <t>Espacio de trabajo con pescadores y el equipo del AP
Ayudas audiovisuales</t>
  </si>
  <si>
    <t xml:space="preserve">Espacio de trabajo con el comité cooordinador del acuerdo
Para realizar el Balance de la implementación del plan de trabajo del acuerdo </t>
  </si>
  <si>
    <t>Informe de implementación del plan de trabajo de la mesa local de concertación que incluya la retroalimentación a los temas priorizados.</t>
  </si>
  <si>
    <t>Análisis y retroalimentación a los temas de agenda local priorizados por la mesa en cumplimiento de compromisos</t>
  </si>
  <si>
    <t xml:space="preserve">Socialización de los avances y resultados del proceso subregión Sanquianga -Gorgona a delegados de la mesa local </t>
  </si>
  <si>
    <t>Memorias de la socialización del proceso subregión Sanquianga-Gorgona
Registro fotográfico y listado de asistencia</t>
  </si>
  <si>
    <t xml:space="preserve">Informe técnico que consolide los resultados en la  implementación del plan de trabajo del acuerdo de uso que contenga:
a. Los resultados de la articulación entre líneas estratégicas
b.Reglamentación del acuerdo de uso actualizada
c.Memoria de la asamblea de pescadores. registro fotográfico y listado de asistencia
d.Base de datos capitanes y marineros actualizada
e.Manual de convivencia actualizado y aprobado por la  asamblea de pescadores
f.Acta del comité coordinador del acuerdo con el comité que de cuenta del seguimiento al plan de trabajo que  incluya recomendaciones y proyecciones para el 2026
</t>
  </si>
  <si>
    <t>Equipo base</t>
  </si>
  <si>
    <t>Un auxiliar administrativo</t>
  </si>
  <si>
    <t>Perfil del auxiliar administrativo: Título de bachiller académico, con experiencia relacionada en trabajo comunitario</t>
  </si>
  <si>
    <t>Perfil coordinador del Convenio: Título profesional en ciencias sociales, Antropología, trabajo social, sociología con 2 años de experiencia profesional de los cuales 1 año debe corresponder a experiencia relacionada con procesos organizativos de comunidades negras.</t>
  </si>
  <si>
    <t xml:space="preserve">Plan de trabajo con cronograma  
Metodología concertada para el desarrollo de los espacios   
</t>
  </si>
  <si>
    <t xml:space="preserve">Formulacion y aprobación del plan de trabajo con cronograma para la ejecución del convenio.
Construccion de la metodologia para el desarrollo de los espacios </t>
  </si>
  <si>
    <t xml:space="preserve">Informe técnico que consolide los resultados en la  implementación del plan de trabajo del acuerdo de uso que contenga:
a. Los resultados de la articulación entre líneas estratégicas
b.Reglamentación del acuerdo de uso actualizada
c.Memoria de la asamblea de pescadores. registro fotográfico y listado de asistencia
d.Base de datos capitanes y marineros actualizada
e.Manual de convivencia actualizado y aprobado por la  asamblea de pescadores
f.Acta del comité coordinador del acuerdo con el comité que de cuenta del seguimiento al plan de trabajo que  incluya recomendaciones y proyecciones para el 2026
</t>
  </si>
  <si>
    <t>Reflexion conjunta y aportes  a los temas  de agenda local  prirorizados por la mesa local de Gorgona para aportar a la consolidacion del territorio en términos ambientales</t>
  </si>
  <si>
    <t>VALOR DIA AIMENTACION</t>
  </si>
  <si>
    <t>Reflexión conjunta y aportes  a los temas  de agenda local  priorizados por la mesa local de Gorgona para aportar a la consolidacion del territorio en términos ambientales</t>
  </si>
  <si>
    <t>RUTA</t>
  </si>
  <si>
    <t xml:space="preserve"> TRANSPORTE POR RECORRIDO IDA Y VUELTA</t>
  </si>
  <si>
    <t>Perfil coordinador del Convenio: Título profesional en ciencias sociales, Antropología, trabajo social, sociología con 2 años de experiencia profesional de los cuales 1 año debe corresponder a experiencia relacionada con procesos organizativos de comunidades negras</t>
  </si>
  <si>
    <t>Bazan</t>
  </si>
  <si>
    <t>GUAPI</t>
  </si>
  <si>
    <t>Refrigerio 
saalon con ayudas audiovisuales</t>
  </si>
  <si>
    <t>Refrigerio 
Salon  con ayudas audiovisuales</t>
  </si>
  <si>
    <t>Transporte para el desplazamiento guapi- Gorgona</t>
  </si>
  <si>
    <t>Salon de reunión con video beam</t>
  </si>
  <si>
    <t>Refrigerios</t>
  </si>
  <si>
    <t>Recorrido Desde la vereda Bazán hasta el PNN Gorgona y retorno a la vereda Bazán - El recorrido se realizara en una embarcación con capacidad de 15 personas mas ayudante y motorista (el valor del transporte es global por embarcación, independiente del numero de participantes)</t>
  </si>
  <si>
    <t>Recorrido desde la vereda Amarales hasta la Vereda Bazan ida y regreso, El recorrido se realizara en una embarcación con capacidad de 40 personas mas ayudante y motorista (el valor del transporte es global por embarcación, independiente del numero de participantes)</t>
  </si>
  <si>
    <t>Recorrido Desde la vereda Bazán hasta el PNN Gorgona y retorno a la vereda Bazán, El recorrido se realizara en una embarcación con capacidad de 40 personas mas ayudante y motorista (el valor del transporte es global por embarcación, independiente del numero de participantes)</t>
  </si>
  <si>
    <t>Trayecto 1: Recorrido desde la vereda Bazán hasta Guapi y retorno.     Trayecto 2: Recorrido desde la vereda El firme (chanzará) hasta Guapi y retorno.          Trayecto 3: Recorrido desde la vereda chamón hasta guapi y retorno.   Trayecto 4: Recorrido desde la vereda San Antonio - juanico - hasta Guapi, El recorrido se realizara en una embarcación con capacidad de 20 personas mas ayudante y motorista (el valor del transporte es global por embarcación, independiente del numero de participantes)</t>
  </si>
  <si>
    <t>Transporte: 
Dos  Recorridos y máximo de personas a recoger: desde la comunidad de Bazán (5 personas) consejo comunitario de Guajuii (5 personas) Bajo Guapi (5 personas) y Chanzará (5 personas) hasta Guapi.</t>
  </si>
  <si>
    <t xml:space="preserve">Alimentación y transporte Dos  Recorridos y máximo de personas a recoger: desde la comunidad de Bazán (5 personas) consejo comunitario de Guajuii (5 personas) Bajo Guapi (5 personas) y Chanzará (5 personas) hasta Guapi. </t>
  </si>
  <si>
    <t>Trayecto 1: Recorrido desde la vereda Bazán hasta Guapi y retorno.     Trayecto 2: Recorrido desde la vereda El firme (chanzará) hasta Guapi y retorno.          Trayecto 3: Recorrido desde la vereda chamón hasta guapi y retorno.         Trayecto 4: Recorrido desde la vereda San Antonio - juanico - hasta Guapi, El recorrido se realizara en una embarcación con capacidad de 20 personas mas ayudante y motorista (el valor del transporte es global por embarcación, independiente del numero de participantes)</t>
  </si>
  <si>
    <t>Transporte interno para el desarrllo de actividades</t>
  </si>
  <si>
    <t>Alimentación
Alojamiento
Transporte: 
Dos  Recorridos y máximo de personas a recoger: desde la comunidad de Bazán (5 personas) consejo comunitario de Guajuii (5 personas) Bajo Guapi (5 personas) y Chanzará (5 personas) hasta Guapi.</t>
  </si>
  <si>
    <t>TOTAL CONVENIO</t>
  </si>
  <si>
    <t>TOTAL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</si>
</sst>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[$$-240A]\ #,##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3" fontId="2" fillId="0" borderId="2" xfId="0" applyNumberFormat="1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/>
    <xf numFmtId="3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6" fontId="1" fillId="0" borderId="1" xfId="0" applyNumberFormat="1" applyFont="1" applyBorder="1"/>
    <xf numFmtId="164" fontId="2" fillId="5" borderId="3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4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822E-BD48-4FDE-AFFD-236AE0C7FC62}">
  <dimension ref="B2:I21"/>
  <sheetViews>
    <sheetView topLeftCell="D1" zoomScale="117" zoomScaleNormal="70" workbookViewId="0">
      <selection activeCell="G10" sqref="G10"/>
    </sheetView>
  </sheetViews>
  <sheetFormatPr baseColWidth="10" defaultColWidth="9.140625" defaultRowHeight="15" x14ac:dyDescent="0.25"/>
  <cols>
    <col min="2" max="2" width="31.28515625" customWidth="1"/>
    <col min="3" max="3" width="68.5703125" bestFit="1" customWidth="1"/>
    <col min="4" max="4" width="66.85546875" customWidth="1"/>
    <col min="5" max="5" width="46.42578125" customWidth="1"/>
    <col min="6" max="6" width="21.28515625" customWidth="1"/>
    <col min="7" max="7" width="21.85546875" customWidth="1"/>
    <col min="8" max="8" width="17.7109375" customWidth="1"/>
    <col min="9" max="9" width="22.7109375" customWidth="1"/>
  </cols>
  <sheetData>
    <row r="2" spans="2:9" x14ac:dyDescent="0.25">
      <c r="B2" s="40" t="s">
        <v>7</v>
      </c>
      <c r="C2" s="40" t="s">
        <v>11</v>
      </c>
      <c r="D2" s="40" t="s">
        <v>0</v>
      </c>
      <c r="E2" s="40" t="s">
        <v>1</v>
      </c>
      <c r="F2" s="40" t="s">
        <v>5</v>
      </c>
      <c r="G2" s="40"/>
      <c r="H2" s="40"/>
    </row>
    <row r="3" spans="2:9" ht="89.25" x14ac:dyDescent="0.25">
      <c r="B3" s="40"/>
      <c r="C3" s="40"/>
      <c r="D3" s="40"/>
      <c r="E3" s="40"/>
      <c r="F3" s="27" t="s">
        <v>12</v>
      </c>
      <c r="G3" s="27" t="s">
        <v>13</v>
      </c>
      <c r="H3" s="35" t="s">
        <v>4</v>
      </c>
    </row>
    <row r="4" spans="2:9" ht="51" x14ac:dyDescent="0.25">
      <c r="B4" s="31" t="s">
        <v>35</v>
      </c>
      <c r="C4" s="31" t="s">
        <v>56</v>
      </c>
      <c r="D4" s="32" t="s">
        <v>55</v>
      </c>
      <c r="E4" s="31" t="s">
        <v>33</v>
      </c>
      <c r="F4" s="22" t="s">
        <v>23</v>
      </c>
      <c r="G4" s="23">
        <v>300000</v>
      </c>
      <c r="H4" s="22">
        <v>300000</v>
      </c>
      <c r="I4" s="7"/>
    </row>
    <row r="5" spans="2:9" ht="38.25" x14ac:dyDescent="0.25">
      <c r="B5" s="48" t="s">
        <v>34</v>
      </c>
      <c r="C5" s="31" t="s">
        <v>36</v>
      </c>
      <c r="D5" s="48" t="s">
        <v>50</v>
      </c>
      <c r="E5" s="28" t="s">
        <v>42</v>
      </c>
      <c r="F5" s="24">
        <v>4375000</v>
      </c>
      <c r="G5" s="22" t="s">
        <v>23</v>
      </c>
      <c r="H5" s="22">
        <v>4375000</v>
      </c>
      <c r="I5" s="8"/>
    </row>
    <row r="6" spans="2:9" ht="38.25" x14ac:dyDescent="0.25">
      <c r="B6" s="49"/>
      <c r="C6" s="31" t="s">
        <v>37</v>
      </c>
      <c r="D6" s="49"/>
      <c r="E6" s="28" t="s">
        <v>41</v>
      </c>
      <c r="F6" s="24">
        <v>6400000</v>
      </c>
      <c r="G6" s="22">
        <v>1000000</v>
      </c>
      <c r="H6" s="22">
        <v>7400000</v>
      </c>
      <c r="I6" s="8"/>
    </row>
    <row r="7" spans="2:9" ht="25.5" x14ac:dyDescent="0.25">
      <c r="B7" s="49"/>
      <c r="C7" s="31" t="s">
        <v>38</v>
      </c>
      <c r="D7" s="49"/>
      <c r="E7" s="31" t="s">
        <v>43</v>
      </c>
      <c r="F7" s="16">
        <v>1275000</v>
      </c>
      <c r="G7" s="22" t="s">
        <v>23</v>
      </c>
      <c r="H7" s="15">
        <v>1275000</v>
      </c>
      <c r="I7" s="8"/>
    </row>
    <row r="8" spans="2:9" ht="38.25" x14ac:dyDescent="0.25">
      <c r="B8" s="49"/>
      <c r="C8" s="31" t="s">
        <v>39</v>
      </c>
      <c r="D8" s="49"/>
      <c r="E8" s="31" t="s">
        <v>44</v>
      </c>
      <c r="F8" s="16">
        <v>6550000</v>
      </c>
      <c r="G8" s="22" t="s">
        <v>23</v>
      </c>
      <c r="H8" s="15">
        <v>6550000</v>
      </c>
      <c r="I8" s="8"/>
    </row>
    <row r="9" spans="2:9" ht="51" x14ac:dyDescent="0.25">
      <c r="B9" s="50"/>
      <c r="C9" s="31" t="s">
        <v>40</v>
      </c>
      <c r="D9" s="50"/>
      <c r="E9" s="32" t="s">
        <v>45</v>
      </c>
      <c r="F9" s="16">
        <v>1200000</v>
      </c>
      <c r="G9" s="22" t="s">
        <v>23</v>
      </c>
      <c r="H9" s="15">
        <v>1200000</v>
      </c>
      <c r="I9" s="8"/>
    </row>
    <row r="10" spans="2:9" ht="76.5" x14ac:dyDescent="0.25">
      <c r="B10" s="48" t="s">
        <v>60</v>
      </c>
      <c r="C10" s="31" t="s">
        <v>47</v>
      </c>
      <c r="D10" s="32" t="s">
        <v>46</v>
      </c>
      <c r="E10" s="32" t="s">
        <v>75</v>
      </c>
      <c r="F10" s="2">
        <v>10800000</v>
      </c>
      <c r="G10" s="15">
        <v>1500000</v>
      </c>
      <c r="H10" s="15">
        <v>12300000</v>
      </c>
      <c r="I10" s="1"/>
    </row>
    <row r="11" spans="2:9" ht="76.5" x14ac:dyDescent="0.25">
      <c r="B11" s="49"/>
      <c r="C11" s="32" t="s">
        <v>48</v>
      </c>
      <c r="D11" s="32" t="s">
        <v>49</v>
      </c>
      <c r="E11" s="32" t="s">
        <v>76</v>
      </c>
      <c r="F11" s="2">
        <v>6400000</v>
      </c>
      <c r="G11" s="15">
        <v>1500000</v>
      </c>
      <c r="H11" s="15">
        <v>7900000</v>
      </c>
      <c r="I11" s="1"/>
    </row>
    <row r="12" spans="2:9" ht="51" customHeight="1" x14ac:dyDescent="0.25">
      <c r="B12" s="48" t="s">
        <v>25</v>
      </c>
      <c r="C12" s="42" t="s">
        <v>54</v>
      </c>
      <c r="D12" s="43"/>
      <c r="E12" s="44"/>
      <c r="F12" s="15">
        <v>8000000</v>
      </c>
      <c r="G12" s="15">
        <v>2000000</v>
      </c>
      <c r="H12" s="15">
        <v>10000000</v>
      </c>
      <c r="I12" s="8"/>
    </row>
    <row r="13" spans="2:9" ht="58.5" customHeight="1" x14ac:dyDescent="0.25">
      <c r="B13" s="50"/>
      <c r="C13" s="45" t="s">
        <v>53</v>
      </c>
      <c r="D13" s="46"/>
      <c r="E13" s="47"/>
      <c r="F13" s="17">
        <v>3000000</v>
      </c>
      <c r="G13" s="15">
        <v>1000000</v>
      </c>
      <c r="H13" s="15">
        <v>4000000</v>
      </c>
      <c r="I13" s="8"/>
    </row>
    <row r="14" spans="2:9" x14ac:dyDescent="0.25">
      <c r="B14" s="36"/>
      <c r="C14" s="36"/>
      <c r="D14" s="36"/>
      <c r="E14" s="36"/>
      <c r="F14" s="37">
        <f>SUM(F4:F13)</f>
        <v>48000000</v>
      </c>
      <c r="G14" s="38">
        <f>SUM(G4:G13)</f>
        <v>7300000</v>
      </c>
      <c r="H14" s="38">
        <f>SUM(H4:H13)</f>
        <v>55300000</v>
      </c>
      <c r="I14" s="8"/>
    </row>
    <row r="15" spans="2:9" x14ac:dyDescent="0.25">
      <c r="B15" s="8"/>
      <c r="C15" s="8"/>
      <c r="D15" s="41"/>
      <c r="E15" s="41"/>
      <c r="F15" s="8"/>
      <c r="G15" s="8"/>
      <c r="H15" s="8"/>
      <c r="I15" s="8"/>
    </row>
    <row r="16" spans="2:9" x14ac:dyDescent="0.25">
      <c r="B16" s="51" t="s">
        <v>6</v>
      </c>
      <c r="C16" s="52"/>
      <c r="D16" s="52"/>
      <c r="E16" s="53"/>
      <c r="F16" s="10"/>
      <c r="G16" s="8"/>
      <c r="H16" s="8"/>
      <c r="I16" s="8"/>
    </row>
    <row r="17" spans="2:9" x14ac:dyDescent="0.25">
      <c r="B17" s="39" t="s">
        <v>51</v>
      </c>
      <c r="C17" s="11" t="s">
        <v>9</v>
      </c>
      <c r="D17" s="11" t="s">
        <v>8</v>
      </c>
      <c r="E17" s="11" t="s">
        <v>24</v>
      </c>
      <c r="F17" s="11" t="s">
        <v>10</v>
      </c>
      <c r="G17" s="8"/>
      <c r="H17" s="8"/>
      <c r="I17" s="8"/>
    </row>
    <row r="18" spans="2:9" x14ac:dyDescent="0.25">
      <c r="B18" s="39"/>
      <c r="C18" s="10" t="s">
        <v>29</v>
      </c>
      <c r="D18" s="12">
        <v>1</v>
      </c>
      <c r="E18" s="13">
        <v>3</v>
      </c>
      <c r="F18" s="14">
        <v>8000000</v>
      </c>
      <c r="G18" s="8"/>
      <c r="H18" s="8"/>
      <c r="I18" s="8"/>
    </row>
    <row r="19" spans="2:9" x14ac:dyDescent="0.25">
      <c r="B19" s="39"/>
      <c r="C19" s="10" t="s">
        <v>52</v>
      </c>
      <c r="D19" s="12">
        <v>1</v>
      </c>
      <c r="E19" s="12">
        <v>3</v>
      </c>
      <c r="F19" s="19">
        <v>3000000</v>
      </c>
      <c r="G19" s="8"/>
      <c r="H19" s="8"/>
      <c r="I19" s="8"/>
    </row>
    <row r="20" spans="2:9" x14ac:dyDescent="0.25">
      <c r="B20" s="8"/>
      <c r="C20" s="8"/>
      <c r="D20" s="8"/>
      <c r="E20" s="8"/>
      <c r="F20" s="8"/>
      <c r="G20" s="8"/>
      <c r="H20" s="8"/>
      <c r="I20" s="8"/>
    </row>
    <row r="21" spans="2:9" x14ac:dyDescent="0.25">
      <c r="B21" s="8"/>
      <c r="C21" s="8"/>
      <c r="D21" s="8"/>
      <c r="E21" s="8"/>
      <c r="F21" s="8"/>
      <c r="G21" s="8"/>
      <c r="H21" s="8"/>
      <c r="I21" s="8"/>
    </row>
  </sheetData>
  <mergeCells count="14">
    <mergeCell ref="B17:B19"/>
    <mergeCell ref="F2:H2"/>
    <mergeCell ref="E2:E3"/>
    <mergeCell ref="D15:E15"/>
    <mergeCell ref="D2:D3"/>
    <mergeCell ref="C2:C3"/>
    <mergeCell ref="C12:E12"/>
    <mergeCell ref="C13:E13"/>
    <mergeCell ref="D5:D9"/>
    <mergeCell ref="B5:B9"/>
    <mergeCell ref="B16:E16"/>
    <mergeCell ref="B2:B3"/>
    <mergeCell ref="B10:B11"/>
    <mergeCell ref="B12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DB89C-C4CA-490F-B926-6550B8E7311D}">
  <dimension ref="A1:S13"/>
  <sheetViews>
    <sheetView tabSelected="1" topLeftCell="E1" workbookViewId="0">
      <selection activeCell="K4" sqref="K4"/>
    </sheetView>
  </sheetViews>
  <sheetFormatPr baseColWidth="10" defaultRowHeight="15" x14ac:dyDescent="0.25"/>
  <cols>
    <col min="1" max="4" width="45" customWidth="1"/>
    <col min="6" max="6" width="17.140625" customWidth="1"/>
    <col min="7" max="7" width="21.42578125" customWidth="1"/>
    <col min="9" max="10" width="12.28515625" bestFit="1" customWidth="1"/>
    <col min="11" max="11" width="49.42578125" customWidth="1"/>
    <col min="12" max="12" width="12.28515625" bestFit="1" customWidth="1"/>
    <col min="15" max="15" width="12.28515625" bestFit="1" customWidth="1"/>
    <col min="16" max="16" width="13.42578125" bestFit="1" customWidth="1"/>
    <col min="17" max="17" width="12.28515625" bestFit="1" customWidth="1"/>
    <col min="18" max="18" width="32.7109375" customWidth="1"/>
    <col min="19" max="19" width="19.7109375" customWidth="1"/>
  </cols>
  <sheetData>
    <row r="1" spans="1:19" x14ac:dyDescent="0.25">
      <c r="A1" s="57" t="s">
        <v>7</v>
      </c>
      <c r="B1" s="57" t="s">
        <v>11</v>
      </c>
      <c r="C1" s="57" t="s">
        <v>0</v>
      </c>
      <c r="D1" s="57" t="s">
        <v>1</v>
      </c>
      <c r="E1" s="57" t="s">
        <v>22</v>
      </c>
      <c r="F1" s="57" t="s">
        <v>21</v>
      </c>
      <c r="G1" s="57" t="s">
        <v>14</v>
      </c>
      <c r="H1" s="59" t="s">
        <v>26</v>
      </c>
      <c r="I1" s="59"/>
      <c r="J1" s="59"/>
      <c r="K1" s="59"/>
      <c r="L1" s="59"/>
      <c r="M1" s="59"/>
      <c r="N1" s="59"/>
      <c r="O1" s="59"/>
      <c r="P1" s="59"/>
      <c r="Q1" s="60" t="s">
        <v>27</v>
      </c>
      <c r="R1" s="61"/>
      <c r="S1" s="62" t="s">
        <v>20</v>
      </c>
    </row>
    <row r="2" spans="1:19" ht="76.5" x14ac:dyDescent="0.25">
      <c r="A2" s="58"/>
      <c r="B2" s="58"/>
      <c r="C2" s="58"/>
      <c r="D2" s="58"/>
      <c r="E2" s="58"/>
      <c r="F2" s="58"/>
      <c r="G2" s="58"/>
      <c r="H2" s="5" t="s">
        <v>59</v>
      </c>
      <c r="I2" s="20" t="s">
        <v>16</v>
      </c>
      <c r="J2" s="5" t="s">
        <v>62</v>
      </c>
      <c r="K2" s="5" t="s">
        <v>61</v>
      </c>
      <c r="L2" s="20" t="s">
        <v>2</v>
      </c>
      <c r="M2" s="5" t="s">
        <v>18</v>
      </c>
      <c r="N2" s="5" t="s">
        <v>17</v>
      </c>
      <c r="O2" s="20" t="s">
        <v>15</v>
      </c>
      <c r="P2" s="6" t="s">
        <v>3</v>
      </c>
      <c r="Q2" s="33" t="s">
        <v>19</v>
      </c>
      <c r="R2" s="6" t="s">
        <v>28</v>
      </c>
      <c r="S2" s="62"/>
    </row>
    <row r="3" spans="1:19" ht="63.75" x14ac:dyDescent="0.25">
      <c r="A3" s="31" t="s">
        <v>35</v>
      </c>
      <c r="B3" s="31" t="s">
        <v>56</v>
      </c>
      <c r="C3" s="32" t="s">
        <v>55</v>
      </c>
      <c r="D3" s="31" t="s">
        <v>33</v>
      </c>
      <c r="E3" s="26" t="s">
        <v>65</v>
      </c>
      <c r="F3" s="9">
        <v>5</v>
      </c>
      <c r="G3" s="30">
        <v>1</v>
      </c>
      <c r="H3" s="5" t="s">
        <v>23</v>
      </c>
      <c r="I3" s="20" t="s">
        <v>23</v>
      </c>
      <c r="J3" s="5" t="s">
        <v>23</v>
      </c>
      <c r="K3" s="5" t="s">
        <v>23</v>
      </c>
      <c r="L3" s="20" t="s">
        <v>23</v>
      </c>
      <c r="M3" s="5" t="s">
        <v>23</v>
      </c>
      <c r="N3" s="5" t="s">
        <v>23</v>
      </c>
      <c r="O3" s="20">
        <v>0</v>
      </c>
      <c r="P3" s="5" t="s">
        <v>23</v>
      </c>
      <c r="Q3" s="2">
        <v>300000</v>
      </c>
      <c r="R3" s="18" t="s">
        <v>69</v>
      </c>
      <c r="S3" s="2">
        <f>+O3+Q3</f>
        <v>300000</v>
      </c>
    </row>
    <row r="4" spans="1:19" ht="89.25" x14ac:dyDescent="0.25">
      <c r="A4" s="48" t="s">
        <v>34</v>
      </c>
      <c r="B4" s="31" t="s">
        <v>36</v>
      </c>
      <c r="C4" s="48" t="s">
        <v>57</v>
      </c>
      <c r="D4" s="28" t="s">
        <v>42</v>
      </c>
      <c r="E4" s="32" t="s">
        <v>30</v>
      </c>
      <c r="F4" s="32">
        <v>15</v>
      </c>
      <c r="G4" s="32">
        <v>2</v>
      </c>
      <c r="H4" s="2">
        <v>100000</v>
      </c>
      <c r="I4" s="21">
        <f>F4*H4*G4</f>
        <v>3000000</v>
      </c>
      <c r="J4" s="2">
        <v>1000000</v>
      </c>
      <c r="K4" s="2" t="s">
        <v>71</v>
      </c>
      <c r="L4" s="21">
        <f>+J4</f>
        <v>1000000</v>
      </c>
      <c r="M4" s="2">
        <v>25000</v>
      </c>
      <c r="N4" s="32">
        <v>1</v>
      </c>
      <c r="O4" s="21">
        <f>F4*M4*N4</f>
        <v>375000</v>
      </c>
      <c r="P4" s="2">
        <f>+I4+L4+O4</f>
        <v>4375000</v>
      </c>
      <c r="Q4" s="2">
        <v>0</v>
      </c>
      <c r="R4" s="2" t="s">
        <v>23</v>
      </c>
      <c r="S4" s="2">
        <f t="shared" ref="S4:S9" si="0">+P4+Q4</f>
        <v>4375000</v>
      </c>
    </row>
    <row r="5" spans="1:19" ht="51" x14ac:dyDescent="0.25">
      <c r="A5" s="49"/>
      <c r="B5" s="31" t="s">
        <v>37</v>
      </c>
      <c r="C5" s="49"/>
      <c r="D5" s="34" t="s">
        <v>41</v>
      </c>
      <c r="E5" s="32" t="s">
        <v>31</v>
      </c>
      <c r="F5" s="32">
        <v>80</v>
      </c>
      <c r="G5" s="32">
        <v>1</v>
      </c>
      <c r="H5" s="2">
        <v>80000</v>
      </c>
      <c r="I5" s="21">
        <f>F5*H5*G5</f>
        <v>6400000</v>
      </c>
      <c r="J5" s="2">
        <v>0</v>
      </c>
      <c r="K5" s="2" t="s">
        <v>23</v>
      </c>
      <c r="L5" s="21">
        <f>+J5*F5</f>
        <v>0</v>
      </c>
      <c r="M5" s="2">
        <v>0</v>
      </c>
      <c r="N5" s="32">
        <v>0</v>
      </c>
      <c r="O5" s="21">
        <f t="shared" ref="O5:O8" si="1">F5*M5*N5</f>
        <v>0</v>
      </c>
      <c r="P5" s="2">
        <f t="shared" ref="P5:P10" si="2">+I5+L5+O5</f>
        <v>6400000</v>
      </c>
      <c r="Q5" s="2">
        <v>1000000</v>
      </c>
      <c r="R5" s="2" t="s">
        <v>70</v>
      </c>
      <c r="S5" s="2">
        <f t="shared" si="0"/>
        <v>7400000</v>
      </c>
    </row>
    <row r="6" spans="1:19" ht="76.5" x14ac:dyDescent="0.25">
      <c r="A6" s="49"/>
      <c r="B6" s="31" t="s">
        <v>38</v>
      </c>
      <c r="C6" s="49"/>
      <c r="D6" s="31" t="s">
        <v>43</v>
      </c>
      <c r="E6" s="32" t="s">
        <v>64</v>
      </c>
      <c r="F6" s="32">
        <v>40</v>
      </c>
      <c r="G6" s="32">
        <v>0</v>
      </c>
      <c r="H6" s="2">
        <v>0</v>
      </c>
      <c r="I6" s="21">
        <f t="shared" ref="I6:I10" si="3">F6*H6*G6</f>
        <v>0</v>
      </c>
      <c r="J6" s="2">
        <v>1275000</v>
      </c>
      <c r="K6" s="2" t="s">
        <v>72</v>
      </c>
      <c r="L6" s="21">
        <f>+J6</f>
        <v>1275000</v>
      </c>
      <c r="M6" s="2">
        <v>0</v>
      </c>
      <c r="N6" s="32">
        <v>0</v>
      </c>
      <c r="O6" s="21">
        <f t="shared" si="1"/>
        <v>0</v>
      </c>
      <c r="P6" s="2">
        <f t="shared" si="2"/>
        <v>1275000</v>
      </c>
      <c r="Q6" s="2">
        <v>0</v>
      </c>
      <c r="R6" s="2" t="s">
        <v>23</v>
      </c>
      <c r="S6" s="2">
        <f t="shared" si="0"/>
        <v>1275000</v>
      </c>
    </row>
    <row r="7" spans="1:19" ht="76.5" x14ac:dyDescent="0.25">
      <c r="A7" s="49"/>
      <c r="B7" s="31" t="s">
        <v>39</v>
      </c>
      <c r="C7" s="49"/>
      <c r="D7" s="31" t="s">
        <v>44</v>
      </c>
      <c r="E7" s="32" t="s">
        <v>30</v>
      </c>
      <c r="F7" s="32">
        <v>20</v>
      </c>
      <c r="G7" s="32">
        <v>2</v>
      </c>
      <c r="H7" s="2">
        <v>100000</v>
      </c>
      <c r="I7" s="21">
        <f t="shared" si="3"/>
        <v>4000000</v>
      </c>
      <c r="J7" s="2">
        <v>1550000</v>
      </c>
      <c r="K7" s="2" t="s">
        <v>73</v>
      </c>
      <c r="L7" s="21">
        <f>+J7</f>
        <v>1550000</v>
      </c>
      <c r="M7" s="2">
        <v>25000</v>
      </c>
      <c r="N7" s="32">
        <v>2</v>
      </c>
      <c r="O7" s="21">
        <f t="shared" si="1"/>
        <v>1000000</v>
      </c>
      <c r="P7" s="2">
        <f t="shared" si="2"/>
        <v>6550000</v>
      </c>
      <c r="Q7" s="2">
        <v>0</v>
      </c>
      <c r="R7" s="2" t="s">
        <v>23</v>
      </c>
      <c r="S7" s="2">
        <f t="shared" si="0"/>
        <v>6550000</v>
      </c>
    </row>
    <row r="8" spans="1:19" ht="51" x14ac:dyDescent="0.25">
      <c r="A8" s="50"/>
      <c r="B8" s="31" t="s">
        <v>40</v>
      </c>
      <c r="C8" s="50"/>
      <c r="D8" s="32" t="s">
        <v>45</v>
      </c>
      <c r="E8" s="32" t="s">
        <v>31</v>
      </c>
      <c r="F8" s="32">
        <v>15</v>
      </c>
      <c r="G8" s="32">
        <v>1</v>
      </c>
      <c r="H8" s="2">
        <v>80000</v>
      </c>
      <c r="I8" s="21">
        <f t="shared" si="3"/>
        <v>1200000</v>
      </c>
      <c r="J8" s="2">
        <v>0</v>
      </c>
      <c r="K8" s="2" t="s">
        <v>23</v>
      </c>
      <c r="L8" s="21">
        <f t="shared" ref="L8" si="4">+J8*F8</f>
        <v>0</v>
      </c>
      <c r="M8" s="2">
        <v>0</v>
      </c>
      <c r="N8" s="32">
        <v>0</v>
      </c>
      <c r="O8" s="21">
        <f t="shared" si="1"/>
        <v>0</v>
      </c>
      <c r="P8" s="2">
        <f t="shared" si="2"/>
        <v>1200000</v>
      </c>
      <c r="Q8" s="2">
        <v>0</v>
      </c>
      <c r="R8" s="2" t="s">
        <v>23</v>
      </c>
      <c r="S8" s="2">
        <f t="shared" si="0"/>
        <v>1200000</v>
      </c>
    </row>
    <row r="9" spans="1:19" ht="140.25" x14ac:dyDescent="0.25">
      <c r="A9" s="48" t="s">
        <v>58</v>
      </c>
      <c r="B9" s="31" t="s">
        <v>47</v>
      </c>
      <c r="C9" s="32" t="s">
        <v>46</v>
      </c>
      <c r="D9" s="32" t="s">
        <v>79</v>
      </c>
      <c r="E9" s="32" t="s">
        <v>32</v>
      </c>
      <c r="F9" s="4">
        <v>20</v>
      </c>
      <c r="G9" s="4">
        <v>2</v>
      </c>
      <c r="H9" s="3">
        <v>80000</v>
      </c>
      <c r="I9" s="21">
        <f t="shared" si="3"/>
        <v>3200000</v>
      </c>
      <c r="J9" s="2">
        <v>3400000</v>
      </c>
      <c r="K9" s="2" t="s">
        <v>74</v>
      </c>
      <c r="L9" s="21">
        <f>+J9</f>
        <v>3400000</v>
      </c>
      <c r="M9" s="2">
        <v>70000</v>
      </c>
      <c r="N9" s="32">
        <v>3</v>
      </c>
      <c r="O9" s="21">
        <f>F9*M9*N9</f>
        <v>4200000</v>
      </c>
      <c r="P9" s="2">
        <f t="shared" si="2"/>
        <v>10800000</v>
      </c>
      <c r="Q9" s="2">
        <v>1500000</v>
      </c>
      <c r="R9" s="2" t="s">
        <v>66</v>
      </c>
      <c r="S9" s="2">
        <f t="shared" si="0"/>
        <v>12300000</v>
      </c>
    </row>
    <row r="10" spans="1:19" ht="140.25" x14ac:dyDescent="0.25">
      <c r="A10" s="49"/>
      <c r="B10" s="32" t="s">
        <v>48</v>
      </c>
      <c r="C10" s="32" t="s">
        <v>49</v>
      </c>
      <c r="D10" s="32" t="s">
        <v>76</v>
      </c>
      <c r="E10" s="32" t="s">
        <v>32</v>
      </c>
      <c r="F10" s="4">
        <v>20</v>
      </c>
      <c r="G10" s="4">
        <v>1</v>
      </c>
      <c r="H10" s="3">
        <v>80000</v>
      </c>
      <c r="I10" s="21">
        <f t="shared" si="3"/>
        <v>1600000</v>
      </c>
      <c r="J10" s="2">
        <v>3400000</v>
      </c>
      <c r="K10" s="2" t="s">
        <v>77</v>
      </c>
      <c r="L10" s="21">
        <f>+J10</f>
        <v>3400000</v>
      </c>
      <c r="M10" s="2">
        <v>70000</v>
      </c>
      <c r="N10" s="32">
        <v>1</v>
      </c>
      <c r="O10" s="21">
        <f>+M10*F10</f>
        <v>1400000</v>
      </c>
      <c r="P10" s="2">
        <f t="shared" si="2"/>
        <v>6400000</v>
      </c>
      <c r="Q10" s="2">
        <v>1500000</v>
      </c>
      <c r="R10" s="2" t="s">
        <v>67</v>
      </c>
      <c r="S10" s="2">
        <f>+P10+Q10</f>
        <v>7900000</v>
      </c>
    </row>
    <row r="11" spans="1:19" ht="25.5" x14ac:dyDescent="0.25">
      <c r="A11" s="54" t="s">
        <v>25</v>
      </c>
      <c r="B11" s="42" t="s">
        <v>63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  <c r="P11" s="2">
        <v>8000000</v>
      </c>
      <c r="Q11" s="2">
        <v>2000000</v>
      </c>
      <c r="R11" s="2" t="s">
        <v>78</v>
      </c>
      <c r="S11" s="2">
        <v>10000000</v>
      </c>
    </row>
    <row r="12" spans="1:19" ht="25.5" x14ac:dyDescent="0.25">
      <c r="A12" s="54"/>
      <c r="B12" s="42" t="s">
        <v>53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  <c r="P12" s="2">
        <v>3000000</v>
      </c>
      <c r="Q12" s="2">
        <v>1000000</v>
      </c>
      <c r="R12" s="2" t="s">
        <v>68</v>
      </c>
      <c r="S12" s="2">
        <v>4000000</v>
      </c>
    </row>
    <row r="13" spans="1:19" x14ac:dyDescent="0.25">
      <c r="A13" s="55" t="s">
        <v>81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63"/>
      <c r="P13" s="25">
        <f>SUM(P3:P12)</f>
        <v>48000000</v>
      </c>
      <c r="Q13" s="25">
        <f>SUM(Q3:Q12)</f>
        <v>7300000</v>
      </c>
      <c r="R13" s="64" t="s">
        <v>80</v>
      </c>
      <c r="S13" s="29">
        <f>SUM(S3:S12)</f>
        <v>55300000</v>
      </c>
    </row>
  </sheetData>
  <mergeCells count="17">
    <mergeCell ref="G1:G2"/>
    <mergeCell ref="H1:P1"/>
    <mergeCell ref="Q1:R1"/>
    <mergeCell ref="S1:S2"/>
    <mergeCell ref="A4:A8"/>
    <mergeCell ref="C4:C8"/>
    <mergeCell ref="A1:A2"/>
    <mergeCell ref="B1:B2"/>
    <mergeCell ref="C1:C2"/>
    <mergeCell ref="D1:D2"/>
    <mergeCell ref="E1:E2"/>
    <mergeCell ref="F1:F2"/>
    <mergeCell ref="A9:A10"/>
    <mergeCell ref="A11:A12"/>
    <mergeCell ref="B11:O11"/>
    <mergeCell ref="B12:O12"/>
    <mergeCell ref="A13:O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TOTAL PRESUPUESTO</vt:lpstr>
      <vt:lpstr>PRESUPUESTO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Perlaza</dc:creator>
  <cp:lastModifiedBy>OSCAR EVELIO PRADA CEBALLOS</cp:lastModifiedBy>
  <dcterms:created xsi:type="dcterms:W3CDTF">2015-06-05T18:17:20Z</dcterms:created>
  <dcterms:modified xsi:type="dcterms:W3CDTF">2025-09-23T19:58:35Z</dcterms:modified>
</cp:coreProperties>
</file>