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lineamientos\BIENES Y SERVICIOS\CLIMA LABORAL\Nueva carpeta\"/>
    </mc:Choice>
  </mc:AlternateContent>
  <xr:revisionPtr revIDLastSave="0" documentId="13_ncr:1_{F65CD9D2-45EC-44DA-A9A0-63D7D794B4D6}" xr6:coauthVersionLast="47" xr6:coauthVersionMax="47" xr10:uidLastSave="{00000000-0000-0000-0000-000000000000}"/>
  <bookViews>
    <workbookView xWindow="-120" yWindow="-120" windowWidth="29040" windowHeight="15720" xr2:uid="{234DCF9C-3277-4B63-802C-5CF26DB32CAC}"/>
  </bookViews>
  <sheets>
    <sheet name="Hoja2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2" l="1"/>
  <c r="R11" i="2" l="1"/>
  <c r="R9" i="2"/>
  <c r="R7" i="2"/>
  <c r="R5" i="2"/>
  <c r="P11" i="2" l="1"/>
  <c r="Q11" i="2" s="1"/>
  <c r="P5" i="2"/>
  <c r="Q5" i="2" s="1"/>
  <c r="P9" i="2" l="1"/>
  <c r="Q9" i="2" s="1"/>
  <c r="S11" i="2"/>
  <c r="T11" i="2" s="1"/>
  <c r="P7" i="2"/>
  <c r="Q7" i="2" s="1"/>
  <c r="M11" i="2"/>
  <c r="N11" i="2" s="1"/>
  <c r="M5" i="2"/>
  <c r="N5" i="2" s="1"/>
  <c r="M9" i="2"/>
  <c r="N9" i="2" s="1"/>
  <c r="Q13" i="2" l="1"/>
  <c r="M7" i="2"/>
  <c r="N7" i="2" s="1"/>
  <c r="M3" i="2"/>
  <c r="P3" i="2" s="1"/>
  <c r="S3" i="2" s="1"/>
  <c r="N3" i="2"/>
  <c r="Q3" i="2" s="1"/>
  <c r="T3" i="2" s="1"/>
  <c r="L3" i="2"/>
  <c r="O3" i="2" s="1"/>
  <c r="R3" i="2" s="1"/>
  <c r="Q12" i="2" l="1"/>
  <c r="Q14" i="2" s="1"/>
  <c r="N13" i="2"/>
  <c r="S7" i="2"/>
  <c r="T7" i="2" s="1"/>
  <c r="S5" i="2"/>
  <c r="T5" i="2" s="1"/>
  <c r="S9" i="2"/>
  <c r="T9" i="2" s="1"/>
  <c r="N12" i="2"/>
  <c r="N14" i="2" s="1"/>
  <c r="J7" i="2"/>
  <c r="K7" i="2" s="1"/>
  <c r="J11" i="2"/>
  <c r="K11" i="2" s="1"/>
  <c r="J5" i="2"/>
  <c r="K5" i="2" s="1"/>
  <c r="C3" i="2"/>
  <c r="D3" i="2"/>
  <c r="E3" i="2"/>
  <c r="J9" i="2" l="1"/>
  <c r="K9" i="2" s="1"/>
  <c r="G3" i="2"/>
  <c r="K13" i="2" l="1"/>
  <c r="K12" i="2" s="1"/>
  <c r="K14" i="2" s="1"/>
  <c r="T13" i="2" l="1"/>
  <c r="T12" i="2" s="1"/>
  <c r="T14" i="2" s="1"/>
</calcChain>
</file>

<file path=xl/sharedStrings.xml><?xml version="1.0" encoding="utf-8"?>
<sst xmlns="http://schemas.openxmlformats.org/spreadsheetml/2006/main" count="33" uniqueCount="23">
  <si>
    <t>UND</t>
  </si>
  <si>
    <t>VALOR UNITARIO</t>
  </si>
  <si>
    <t>VALOR IVA</t>
  </si>
  <si>
    <t>VALOR TOTAL</t>
  </si>
  <si>
    <t>SUBTOTAL</t>
  </si>
  <si>
    <t>IVA</t>
  </si>
  <si>
    <t xml:space="preserve">ESCALERA SAS </t>
  </si>
  <si>
    <t xml:space="preserve">GRUPO EMPRESARIAL GAVA SAS </t>
  </si>
  <si>
    <t xml:space="preserve">SERVIDCO SAS </t>
  </si>
  <si>
    <t>VALORES PROMEDIOS</t>
  </si>
  <si>
    <t>NUMERO DE PARTICIPANTES</t>
  </si>
  <si>
    <t>LOGISTICA PARA LA CAPACITACION</t>
  </si>
  <si>
    <t>Temática: Diversidad e Inclusión en procesos de retroalimentacion, compromiso y satisfaccion laboral, incluir actividad lenguaje de señas colombianas u otros mecanismos para promover un ambiente inclusivo y respetuoso. sensibilización sobre diversidad para lideres y empleados . Estrategia de intervención: Coaching, capacitador, psicologo. Tiempo estimado: 2 horas. Periodicidad: 2 dias en la jornada de la mañana Sitio o Lugar: (1) en Auditorio Centros Logistico y Promocion ecoturistica del Magdalena y (1) en el Auditorio Centro Acuiciola y Agroindustrial de Gaira. Estimado de población a cubrir: Funcionarios, contratistas y estudiantes con contrato de aprendiz sena de los centros de formacion y despacho regional. NOTA: Refrigerios para asistentes Repostería (pastelitos, brownies o galletas) con Bebidas frías (jugos o aromáticas) en la actividad para 45 personas.</t>
  </si>
  <si>
    <t>Temática: Implemementacion de técnicas de respiración, relajacion, bienestar emocional Ofrecer recursos para la gestión del estrés. Estrategia de intervención: Coaching, capacitador, psicologo. Tiempo estimado: 2 horas. Periodicidad: 2 dias en la jornada de la mañana Sitio o Lugar: (1) en Auditorio Centros Logistico y Promocion ecoturistica del Magdalena y (1) en el Auditorio Centro Acuiciola y Agroindustrial de Gaira. Estimado de población a cubrir: Funcionarios, contratistas y estudiantes con contrato de aprendiz sena de los centros de formacion y despacho regional. NOTA: Puzzles o juegos de enfoque, pelotas de estres y refrigerios Repostería (pastelitos, brownies o galletas) con Bebidas frías (jugos o aromáticas) para 45 personas.</t>
  </si>
  <si>
    <t>Temática: Ofrecer sesiones de bienestar, Visualizacion o imagenes guiadas, tecnicas de relajacion muscular progresiva PMR, Mindfulness o atención plena. Proporcionar asesoramiento sobre gestión del estrés.. Estrategia de intervención: Coaching, capacitador, psicologo. Tiempo estimado: 2 horas Periodicidad: 2 dias en la jornada de la mañana Sitio o Lugar: (1) en Auditorio Centros Logistico y Promocion ecoturistica del Magdalena y (1) en el Auditorio Centro Acuiciola y Agroindustrial de Gaira. Estimado de población a cubrir: Funcionarios, contratistas y estudiantes con contrato de aprendiz sena de los centros de formacion y despacho regional. NOTA: Refrigerios para asistentes Repostería (pastelitos, brownies o galletas) con Bebidas frías (jugos o aromáticas) en la actividad para 45 personas.</t>
  </si>
  <si>
    <t>Temática:Actividades de construcción de equipo, como juegos para fortalecer la confianza y mejorar la cohesión grupal. Estrategia de intervención: Animador Grupal Ludica y recreacion educativa.Coaching, capacitador, psicologo. Tiempo estimado: 2 horas Periodicidad: 1 vez por centro de formacion y despacho Estimado de población a cubrir: Funcionarios, contratistas y estudiantes con contrato de aprendiz sena de los centros de formacion y despacho regional. (jornada de la mañana o tarde). NOTA: Merchandising acorde a la actividad, premios simbolicos, refrigerios para el personal Sitio: el lugar debe contar con capacidad para 70 personas, lugar cerrado con espacios amplios, agradables y que permitan la realización de actividades teóricas y lúdicas para los servidores. el sitio de ejecución de los talleres debe estar ventilado permanentemente y que se garanticen el cumplimiento de los protocolos de bioseguridad. El tránsito de personal: se realizará de acuerdo a las orientaciones dispuestas por la logística del lugar, evitando cualquier tipo de aglomeración en los puntos de ingreso, salida, pasillos y demás. Refrigerio para 70 personas en empaque indivicual: (i) sándwich de jamón o pollo, empanada de pollo o carne, pastel de jamón, pastel de queso, pastel de carne o pollo; (ii) una porción de fruta (ii) y una bebida puede ser café, chocolate o jugo de fruta natural de 8 onz.</t>
  </si>
  <si>
    <t>Modalidad</t>
  </si>
  <si>
    <t>Presencial</t>
  </si>
  <si>
    <t>PRODUCTIVIDAD Y RENDIMIENTO</t>
  </si>
  <si>
    <t>PROMOCIÒN EN SALUD MENTAL</t>
  </si>
  <si>
    <t>CIRCULO DE BIENESTAR Y GESTION EMOCIONAL</t>
  </si>
  <si>
    <t>SESIONES DE JUEGOS DE CONFIANZA</t>
  </si>
  <si>
    <t xml:space="preserve">ANEXO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ESTUDIO DE MERCADO  _ Prestar los servicios para la realización de las actividades de clima organizacional y riesgo psicosocial dirigido a los funcionarios y contratistas de apoyo administrativos y misionales que laboran en el SENA Regional Magdalena y sus Centros de formación.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</si>
</sst>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44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4" fontId="4" fillId="3" borderId="2" xfId="4" applyFont="1" applyFill="1" applyBorder="1" applyAlignment="1">
      <alignment horizontal="center" vertical="center" wrapText="1"/>
    </xf>
    <xf numFmtId="44" fontId="3" fillId="3" borderId="2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6" fillId="2" borderId="2" xfId="4" applyFont="1" applyFill="1" applyBorder="1" applyAlignment="1">
      <alignment horizontal="center" vertical="center" wrapText="1"/>
    </xf>
    <xf numFmtId="44" fontId="4" fillId="2" borderId="2" xfId="4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44" fontId="3" fillId="2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4" fontId="7" fillId="3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</cellXfs>
  <cellStyles count="5">
    <cellStyle name="Millares" xfId="1" builtinId="3"/>
    <cellStyle name="Moneda" xfId="4" builtinId="4"/>
    <cellStyle name="Normal" xfId="0" builtinId="0"/>
    <cellStyle name="Normal 2" xfId="2" xr:uid="{DE8BCC47-DE00-4974-99ED-5E0ED028D248}"/>
    <cellStyle name="Normal 2 2" xfId="3" xr:uid="{1215F531-12EE-417C-9E76-2728470C5C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5\lineamientos\BIENESTAR\FORMATO%20DE%20NECESIDADES%20ACTIVIDADES%20BIENESTAR%20SOCIAL%20E%20INCENTIVOS%20-2025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>
        <row r="12">
          <cell r="B12" t="str">
            <v>ITEM</v>
          </cell>
          <cell r="C12" t="str">
            <v>BIEN O SERVICIO</v>
          </cell>
          <cell r="D12" t="str">
            <v>ESPECIFICACIONES TECNICAS DEL BIEN OSERVICIO</v>
          </cell>
          <cell r="E12" t="str">
            <v>UNIDAD DE MEDIDA</v>
          </cell>
          <cell r="F12" t="str">
            <v>CANTIDAD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0594-F56C-4EB6-803D-04DB52E9DF70}">
  <sheetPr>
    <pageSetUpPr fitToPage="1"/>
  </sheetPr>
  <dimension ref="A1:AGJ14"/>
  <sheetViews>
    <sheetView tabSelected="1" zoomScale="87" zoomScaleNormal="87" workbookViewId="0">
      <selection activeCell="B1" sqref="B1:T1"/>
    </sheetView>
  </sheetViews>
  <sheetFormatPr baseColWidth="10" defaultColWidth="10.85546875" defaultRowHeight="16.5" x14ac:dyDescent="0.25"/>
  <cols>
    <col min="1" max="1" width="2.85546875" style="1" customWidth="1"/>
    <col min="2" max="2" width="8.28515625" style="1" customWidth="1"/>
    <col min="3" max="3" width="26.42578125" style="1" customWidth="1"/>
    <col min="4" max="4" width="59.5703125" style="1" customWidth="1"/>
    <col min="5" max="5" width="13.28515625" style="1" customWidth="1"/>
    <col min="6" max="6" width="17.28515625" style="1" customWidth="1"/>
    <col min="7" max="8" width="14" style="1" customWidth="1"/>
    <col min="9" max="10" width="14.5703125" style="1" bestFit="1" customWidth="1"/>
    <col min="11" max="11" width="18" style="1" bestFit="1" customWidth="1"/>
    <col min="12" max="13" width="15.42578125" style="1" bestFit="1" customWidth="1"/>
    <col min="14" max="14" width="19.7109375" style="1" customWidth="1"/>
    <col min="15" max="15" width="16.42578125" style="1" bestFit="1" customWidth="1"/>
    <col min="16" max="16" width="15.42578125" style="1" bestFit="1" customWidth="1"/>
    <col min="17" max="17" width="17.42578125" style="1" bestFit="1" customWidth="1"/>
    <col min="18" max="18" width="16.5703125" style="1" bestFit="1" customWidth="1"/>
    <col min="19" max="19" width="14.85546875" style="1" bestFit="1" customWidth="1"/>
    <col min="20" max="20" width="17.42578125" style="1" bestFit="1" customWidth="1"/>
    <col min="21" max="16384" width="10.85546875" style="1"/>
  </cols>
  <sheetData>
    <row r="1" spans="1:868" ht="70.5" customHeight="1" x14ac:dyDescent="0.25">
      <c r="B1" s="25" t="s">
        <v>22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868" ht="18.75" customHeight="1" x14ac:dyDescent="0.25">
      <c r="B2" s="2"/>
      <c r="C2" s="2"/>
      <c r="D2" s="2"/>
      <c r="E2" s="2"/>
      <c r="F2" s="7"/>
      <c r="G2" s="2"/>
      <c r="H2" s="7"/>
      <c r="I2" s="24" t="s">
        <v>6</v>
      </c>
      <c r="J2" s="24"/>
      <c r="K2" s="24"/>
      <c r="L2" s="24" t="s">
        <v>7</v>
      </c>
      <c r="M2" s="24"/>
      <c r="N2" s="24"/>
      <c r="O2" s="26" t="s">
        <v>8</v>
      </c>
      <c r="P2" s="26"/>
      <c r="Q2" s="26"/>
      <c r="R2" s="27" t="s">
        <v>9</v>
      </c>
      <c r="S2" s="27"/>
      <c r="T2" s="27"/>
    </row>
    <row r="3" spans="1:868" ht="48" customHeight="1" x14ac:dyDescent="0.25">
      <c r="B3" s="20" t="str">
        <f>[1]Hoja1!B12</f>
        <v>ITEM</v>
      </c>
      <c r="C3" s="20" t="str">
        <f>[1]Hoja1!C12</f>
        <v>BIEN O SERVICIO</v>
      </c>
      <c r="D3" s="20" t="str">
        <f>[1]Hoja1!D12</f>
        <v>ESPECIFICACIONES TECNICAS DEL BIEN OSERVICIO</v>
      </c>
      <c r="E3" s="20" t="str">
        <f>[1]Hoja1!E12</f>
        <v>UNIDAD DE MEDIDA</v>
      </c>
      <c r="F3" s="20" t="s">
        <v>10</v>
      </c>
      <c r="G3" s="20" t="str">
        <f>[1]Hoja1!F12</f>
        <v>CANTIDAD</v>
      </c>
      <c r="H3" s="20" t="s">
        <v>16</v>
      </c>
      <c r="I3" s="4" t="s">
        <v>1</v>
      </c>
      <c r="J3" s="4" t="s">
        <v>2</v>
      </c>
      <c r="K3" s="3" t="s">
        <v>3</v>
      </c>
      <c r="L3" s="2" t="str">
        <f>I3</f>
        <v>VALOR UNITARIO</v>
      </c>
      <c r="M3" s="2" t="str">
        <f t="shared" ref="M3:N3" si="0">J3</f>
        <v>VALOR IVA</v>
      </c>
      <c r="N3" s="2" t="str">
        <f t="shared" si="0"/>
        <v>VALOR TOTAL</v>
      </c>
      <c r="O3" s="2" t="str">
        <f>L3</f>
        <v>VALOR UNITARIO</v>
      </c>
      <c r="P3" s="2" t="str">
        <f t="shared" ref="P3:Q3" si="1">M3</f>
        <v>VALOR IVA</v>
      </c>
      <c r="Q3" s="2" t="str">
        <f t="shared" si="1"/>
        <v>VALOR TOTAL</v>
      </c>
      <c r="R3" s="16" t="str">
        <f>O3</f>
        <v>VALOR UNITARIO</v>
      </c>
      <c r="S3" s="16" t="str">
        <f t="shared" ref="S3:T3" si="2">P3</f>
        <v>VALOR IVA</v>
      </c>
      <c r="T3" s="16" t="str">
        <f t="shared" si="2"/>
        <v>VALOR TOTAL</v>
      </c>
    </row>
    <row r="4" spans="1:868" ht="21" customHeight="1" x14ac:dyDescent="0.25">
      <c r="B4" s="28" t="s">
        <v>18</v>
      </c>
      <c r="C4" s="29"/>
      <c r="D4" s="29"/>
      <c r="E4" s="29"/>
      <c r="F4" s="29"/>
      <c r="G4" s="29"/>
      <c r="H4" s="30"/>
      <c r="I4" s="4"/>
      <c r="J4" s="4"/>
      <c r="K4" s="19"/>
      <c r="L4" s="18"/>
      <c r="M4" s="18"/>
      <c r="N4" s="18"/>
      <c r="O4" s="18"/>
      <c r="P4" s="18"/>
      <c r="Q4" s="18"/>
      <c r="R4" s="16"/>
      <c r="S4" s="16"/>
      <c r="T4" s="16"/>
    </row>
    <row r="5" spans="1:868" s="10" customFormat="1" ht="252.75" customHeight="1" x14ac:dyDescent="0.25">
      <c r="A5" s="11"/>
      <c r="B5" s="21">
        <v>1</v>
      </c>
      <c r="C5" s="22" t="s">
        <v>11</v>
      </c>
      <c r="D5" s="22" t="s">
        <v>12</v>
      </c>
      <c r="E5" s="23" t="s">
        <v>0</v>
      </c>
      <c r="F5" s="23">
        <v>45</v>
      </c>
      <c r="G5" s="23">
        <v>2</v>
      </c>
      <c r="H5" s="23" t="s">
        <v>17</v>
      </c>
      <c r="I5" s="12">
        <v>4200000</v>
      </c>
      <c r="J5" s="12">
        <f>I5*19%</f>
        <v>798000</v>
      </c>
      <c r="K5" s="13">
        <f>(I5+J5)*G5</f>
        <v>9996000</v>
      </c>
      <c r="L5" s="12">
        <v>3700000</v>
      </c>
      <c r="M5" s="15">
        <f>L5*19%</f>
        <v>703000</v>
      </c>
      <c r="N5" s="13">
        <f>(L5+M5)*G5</f>
        <v>8806000</v>
      </c>
      <c r="O5" s="12">
        <v>4000000</v>
      </c>
      <c r="P5" s="15">
        <f>O5*19%</f>
        <v>760000</v>
      </c>
      <c r="Q5" s="13">
        <f>(O5+P5)*G5</f>
        <v>9520000</v>
      </c>
      <c r="R5" s="8">
        <f>(I5+L5+O5)/3*G5</f>
        <v>7933333.333333333</v>
      </c>
      <c r="S5" s="9">
        <f>R5*19%</f>
        <v>1507333.3333333333</v>
      </c>
      <c r="T5" s="17">
        <f>R5+S5</f>
        <v>9440666.666666666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</row>
    <row r="6" spans="1:868" s="10" customFormat="1" ht="21" customHeight="1" x14ac:dyDescent="0.25">
      <c r="A6" s="11"/>
      <c r="B6" s="31" t="s">
        <v>19</v>
      </c>
      <c r="C6" s="32"/>
      <c r="D6" s="32"/>
      <c r="E6" s="32"/>
      <c r="F6" s="32"/>
      <c r="G6" s="32"/>
      <c r="H6" s="33"/>
      <c r="I6" s="12"/>
      <c r="J6" s="12"/>
      <c r="K6" s="13"/>
      <c r="L6" s="12"/>
      <c r="M6" s="15"/>
      <c r="N6" s="13"/>
      <c r="O6" s="12"/>
      <c r="P6" s="15"/>
      <c r="Q6" s="13"/>
      <c r="R6" s="8"/>
      <c r="S6" s="9"/>
      <c r="T6" s="17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  <c r="RQ6" s="11"/>
      <c r="RR6" s="11"/>
      <c r="RS6" s="11"/>
      <c r="RT6" s="11"/>
      <c r="RU6" s="11"/>
      <c r="RV6" s="11"/>
      <c r="RW6" s="11"/>
      <c r="RX6" s="11"/>
      <c r="RY6" s="11"/>
      <c r="RZ6" s="11"/>
      <c r="SA6" s="11"/>
      <c r="SB6" s="11"/>
      <c r="SC6" s="11"/>
      <c r="SD6" s="11"/>
      <c r="SE6" s="11"/>
      <c r="SF6" s="11"/>
      <c r="SG6" s="11"/>
      <c r="SH6" s="11"/>
      <c r="SI6" s="11"/>
      <c r="SJ6" s="11"/>
      <c r="SK6" s="11"/>
      <c r="SL6" s="11"/>
      <c r="SM6" s="11"/>
      <c r="SN6" s="11"/>
      <c r="SO6" s="11"/>
      <c r="SP6" s="11"/>
      <c r="SQ6" s="11"/>
      <c r="SR6" s="11"/>
      <c r="SS6" s="11"/>
      <c r="ST6" s="11"/>
      <c r="SU6" s="11"/>
      <c r="SV6" s="11"/>
      <c r="SW6" s="11"/>
      <c r="SX6" s="11"/>
      <c r="SY6" s="11"/>
      <c r="SZ6" s="11"/>
      <c r="TA6" s="11"/>
      <c r="TB6" s="11"/>
      <c r="TC6" s="11"/>
      <c r="TD6" s="11"/>
      <c r="TE6" s="11"/>
      <c r="TF6" s="11"/>
      <c r="TG6" s="11"/>
      <c r="TH6" s="11"/>
      <c r="TI6" s="11"/>
      <c r="TJ6" s="11"/>
      <c r="TK6" s="11"/>
      <c r="TL6" s="11"/>
      <c r="TM6" s="11"/>
      <c r="TN6" s="11"/>
      <c r="TO6" s="11"/>
      <c r="TP6" s="11"/>
      <c r="TQ6" s="11"/>
      <c r="TR6" s="11"/>
      <c r="TS6" s="11"/>
      <c r="TT6" s="11"/>
      <c r="TU6" s="11"/>
      <c r="TV6" s="11"/>
      <c r="TW6" s="11"/>
      <c r="TX6" s="11"/>
      <c r="TY6" s="11"/>
      <c r="TZ6" s="11"/>
      <c r="UA6" s="11"/>
      <c r="UB6" s="11"/>
      <c r="UC6" s="11"/>
      <c r="UD6" s="11"/>
      <c r="UE6" s="11"/>
      <c r="UF6" s="11"/>
      <c r="UG6" s="11"/>
      <c r="UH6" s="11"/>
      <c r="UI6" s="11"/>
      <c r="UJ6" s="11"/>
      <c r="UK6" s="11"/>
      <c r="UL6" s="11"/>
      <c r="UM6" s="11"/>
      <c r="UN6" s="11"/>
      <c r="UO6" s="11"/>
      <c r="UP6" s="11"/>
      <c r="UQ6" s="11"/>
      <c r="UR6" s="11"/>
      <c r="US6" s="11"/>
      <c r="UT6" s="11"/>
      <c r="UU6" s="11"/>
      <c r="UV6" s="11"/>
      <c r="UW6" s="11"/>
      <c r="UX6" s="11"/>
      <c r="UY6" s="11"/>
      <c r="UZ6" s="11"/>
      <c r="VA6" s="11"/>
      <c r="VB6" s="11"/>
      <c r="VC6" s="11"/>
      <c r="VD6" s="11"/>
      <c r="VE6" s="11"/>
      <c r="VF6" s="11"/>
      <c r="VG6" s="11"/>
      <c r="VH6" s="11"/>
      <c r="VI6" s="11"/>
      <c r="VJ6" s="11"/>
      <c r="VK6" s="11"/>
      <c r="VL6" s="11"/>
      <c r="VM6" s="11"/>
      <c r="VN6" s="11"/>
      <c r="VO6" s="11"/>
      <c r="VP6" s="11"/>
      <c r="VQ6" s="11"/>
      <c r="VR6" s="11"/>
      <c r="VS6" s="11"/>
      <c r="VT6" s="11"/>
      <c r="VU6" s="11"/>
      <c r="VV6" s="11"/>
      <c r="VW6" s="11"/>
      <c r="VX6" s="11"/>
      <c r="VY6" s="11"/>
      <c r="VZ6" s="11"/>
      <c r="WA6" s="11"/>
      <c r="WB6" s="11"/>
      <c r="WC6" s="11"/>
      <c r="WD6" s="11"/>
      <c r="WE6" s="11"/>
      <c r="WF6" s="11"/>
      <c r="WG6" s="11"/>
      <c r="WH6" s="11"/>
      <c r="WI6" s="11"/>
      <c r="WJ6" s="11"/>
      <c r="WK6" s="11"/>
      <c r="WL6" s="11"/>
      <c r="WM6" s="11"/>
      <c r="WN6" s="11"/>
      <c r="WO6" s="11"/>
      <c r="WP6" s="11"/>
      <c r="WQ6" s="11"/>
      <c r="WR6" s="11"/>
      <c r="WS6" s="11"/>
      <c r="WT6" s="11"/>
      <c r="WU6" s="11"/>
      <c r="WV6" s="11"/>
      <c r="WW6" s="11"/>
      <c r="WX6" s="11"/>
      <c r="WY6" s="11"/>
      <c r="WZ6" s="11"/>
      <c r="XA6" s="11"/>
      <c r="XB6" s="11"/>
      <c r="XC6" s="11"/>
      <c r="XD6" s="11"/>
      <c r="XE6" s="11"/>
      <c r="XF6" s="11"/>
      <c r="XG6" s="11"/>
      <c r="XH6" s="11"/>
      <c r="XI6" s="11"/>
      <c r="XJ6" s="11"/>
      <c r="XK6" s="11"/>
      <c r="XL6" s="11"/>
      <c r="XM6" s="11"/>
      <c r="XN6" s="11"/>
      <c r="XO6" s="11"/>
      <c r="XP6" s="11"/>
      <c r="XQ6" s="11"/>
      <c r="XR6" s="11"/>
      <c r="XS6" s="11"/>
      <c r="XT6" s="11"/>
      <c r="XU6" s="11"/>
      <c r="XV6" s="11"/>
      <c r="XW6" s="11"/>
      <c r="XX6" s="11"/>
      <c r="XY6" s="11"/>
      <c r="XZ6" s="11"/>
      <c r="YA6" s="11"/>
      <c r="YB6" s="11"/>
      <c r="YC6" s="11"/>
      <c r="YD6" s="11"/>
      <c r="YE6" s="11"/>
      <c r="YF6" s="11"/>
      <c r="YG6" s="11"/>
      <c r="YH6" s="11"/>
      <c r="YI6" s="11"/>
      <c r="YJ6" s="11"/>
      <c r="YK6" s="11"/>
      <c r="YL6" s="11"/>
      <c r="YM6" s="11"/>
      <c r="YN6" s="11"/>
      <c r="YO6" s="11"/>
      <c r="YP6" s="11"/>
      <c r="YQ6" s="11"/>
      <c r="YR6" s="11"/>
      <c r="YS6" s="11"/>
      <c r="YT6" s="11"/>
      <c r="YU6" s="11"/>
      <c r="YV6" s="11"/>
      <c r="YW6" s="11"/>
      <c r="YX6" s="11"/>
      <c r="YY6" s="11"/>
      <c r="YZ6" s="11"/>
      <c r="ZA6" s="11"/>
      <c r="ZB6" s="11"/>
      <c r="ZC6" s="11"/>
      <c r="ZD6" s="11"/>
      <c r="ZE6" s="11"/>
      <c r="ZF6" s="11"/>
      <c r="ZG6" s="11"/>
      <c r="ZH6" s="11"/>
      <c r="ZI6" s="11"/>
      <c r="ZJ6" s="11"/>
      <c r="ZK6" s="11"/>
      <c r="ZL6" s="11"/>
      <c r="ZM6" s="11"/>
      <c r="ZN6" s="11"/>
      <c r="ZO6" s="11"/>
      <c r="ZP6" s="11"/>
      <c r="ZQ6" s="11"/>
      <c r="ZR6" s="11"/>
      <c r="ZS6" s="11"/>
      <c r="ZT6" s="11"/>
      <c r="ZU6" s="11"/>
      <c r="ZV6" s="11"/>
      <c r="ZW6" s="11"/>
      <c r="ZX6" s="11"/>
      <c r="ZY6" s="11"/>
      <c r="ZZ6" s="11"/>
      <c r="AAA6" s="11"/>
      <c r="AAB6" s="11"/>
      <c r="AAC6" s="11"/>
      <c r="AAD6" s="11"/>
      <c r="AAE6" s="11"/>
      <c r="AAF6" s="11"/>
      <c r="AAG6" s="11"/>
      <c r="AAH6" s="11"/>
      <c r="AAI6" s="11"/>
      <c r="AAJ6" s="11"/>
      <c r="AAK6" s="11"/>
      <c r="AAL6" s="11"/>
      <c r="AAM6" s="11"/>
      <c r="AAN6" s="11"/>
      <c r="AAO6" s="11"/>
      <c r="AAP6" s="11"/>
      <c r="AAQ6" s="11"/>
      <c r="AAR6" s="11"/>
      <c r="AAS6" s="11"/>
      <c r="AAT6" s="11"/>
      <c r="AAU6" s="11"/>
      <c r="AAV6" s="11"/>
      <c r="AAW6" s="11"/>
      <c r="AAX6" s="11"/>
      <c r="AAY6" s="11"/>
      <c r="AAZ6" s="11"/>
      <c r="ABA6" s="11"/>
      <c r="ABB6" s="11"/>
      <c r="ABC6" s="11"/>
      <c r="ABD6" s="11"/>
      <c r="ABE6" s="11"/>
      <c r="ABF6" s="11"/>
      <c r="ABG6" s="11"/>
      <c r="ABH6" s="11"/>
      <c r="ABI6" s="11"/>
      <c r="ABJ6" s="11"/>
      <c r="ABK6" s="11"/>
      <c r="ABL6" s="11"/>
      <c r="ABM6" s="11"/>
      <c r="ABN6" s="11"/>
      <c r="ABO6" s="11"/>
      <c r="ABP6" s="11"/>
      <c r="ABQ6" s="11"/>
      <c r="ABR6" s="11"/>
      <c r="ABS6" s="11"/>
      <c r="ABT6" s="11"/>
      <c r="ABU6" s="11"/>
      <c r="ABV6" s="11"/>
      <c r="ABW6" s="11"/>
      <c r="ABX6" s="11"/>
      <c r="ABY6" s="11"/>
      <c r="ABZ6" s="11"/>
      <c r="ACA6" s="11"/>
      <c r="ACB6" s="11"/>
      <c r="ACC6" s="11"/>
      <c r="ACD6" s="11"/>
      <c r="ACE6" s="11"/>
      <c r="ACF6" s="11"/>
      <c r="ACG6" s="11"/>
      <c r="ACH6" s="11"/>
      <c r="ACI6" s="11"/>
      <c r="ACJ6" s="11"/>
      <c r="ACK6" s="11"/>
      <c r="ACL6" s="11"/>
      <c r="ACM6" s="11"/>
      <c r="ACN6" s="11"/>
      <c r="ACO6" s="11"/>
      <c r="ACP6" s="11"/>
      <c r="ACQ6" s="11"/>
      <c r="ACR6" s="11"/>
      <c r="ACS6" s="11"/>
      <c r="ACT6" s="11"/>
      <c r="ACU6" s="11"/>
      <c r="ACV6" s="11"/>
      <c r="ACW6" s="11"/>
      <c r="ACX6" s="11"/>
      <c r="ACY6" s="11"/>
      <c r="ACZ6" s="11"/>
      <c r="ADA6" s="11"/>
      <c r="ADB6" s="11"/>
      <c r="ADC6" s="11"/>
      <c r="ADD6" s="11"/>
      <c r="ADE6" s="11"/>
      <c r="ADF6" s="11"/>
      <c r="ADG6" s="11"/>
      <c r="ADH6" s="11"/>
      <c r="ADI6" s="11"/>
      <c r="ADJ6" s="11"/>
      <c r="ADK6" s="11"/>
      <c r="ADL6" s="11"/>
      <c r="ADM6" s="11"/>
      <c r="ADN6" s="11"/>
      <c r="ADO6" s="11"/>
      <c r="ADP6" s="11"/>
      <c r="ADQ6" s="11"/>
      <c r="ADR6" s="11"/>
      <c r="ADS6" s="11"/>
      <c r="ADT6" s="11"/>
      <c r="ADU6" s="11"/>
      <c r="ADV6" s="11"/>
      <c r="ADW6" s="11"/>
      <c r="ADX6" s="11"/>
      <c r="ADY6" s="11"/>
      <c r="ADZ6" s="11"/>
      <c r="AEA6" s="11"/>
      <c r="AEB6" s="11"/>
      <c r="AEC6" s="11"/>
      <c r="AED6" s="11"/>
      <c r="AEE6" s="11"/>
      <c r="AEF6" s="11"/>
      <c r="AEG6" s="11"/>
      <c r="AEH6" s="11"/>
      <c r="AEI6" s="11"/>
      <c r="AEJ6" s="11"/>
      <c r="AEK6" s="11"/>
      <c r="AEL6" s="11"/>
      <c r="AEM6" s="11"/>
      <c r="AEN6" s="11"/>
      <c r="AEO6" s="11"/>
      <c r="AEP6" s="11"/>
      <c r="AEQ6" s="11"/>
      <c r="AER6" s="11"/>
      <c r="AES6" s="11"/>
      <c r="AET6" s="11"/>
      <c r="AEU6" s="11"/>
      <c r="AEV6" s="11"/>
      <c r="AEW6" s="11"/>
      <c r="AEX6" s="11"/>
      <c r="AEY6" s="11"/>
      <c r="AEZ6" s="11"/>
      <c r="AFA6" s="11"/>
      <c r="AFB6" s="11"/>
      <c r="AFC6" s="11"/>
      <c r="AFD6" s="11"/>
      <c r="AFE6" s="11"/>
      <c r="AFF6" s="11"/>
      <c r="AFG6" s="11"/>
      <c r="AFH6" s="11"/>
      <c r="AFI6" s="11"/>
      <c r="AFJ6" s="11"/>
      <c r="AFK6" s="11"/>
      <c r="AFL6" s="11"/>
      <c r="AFM6" s="11"/>
      <c r="AFN6" s="11"/>
      <c r="AFO6" s="11"/>
      <c r="AFP6" s="11"/>
      <c r="AFQ6" s="11"/>
      <c r="AFR6" s="11"/>
      <c r="AFS6" s="11"/>
      <c r="AFT6" s="11"/>
      <c r="AFU6" s="11"/>
      <c r="AFV6" s="11"/>
      <c r="AFW6" s="11"/>
      <c r="AFX6" s="11"/>
      <c r="AFY6" s="11"/>
      <c r="AFZ6" s="11"/>
      <c r="AGA6" s="11"/>
      <c r="AGB6" s="11"/>
      <c r="AGC6" s="11"/>
      <c r="AGD6" s="11"/>
      <c r="AGE6" s="11"/>
      <c r="AGF6" s="11"/>
      <c r="AGG6" s="11"/>
      <c r="AGH6" s="11"/>
      <c r="AGI6" s="11"/>
      <c r="AGJ6" s="11"/>
    </row>
    <row r="7" spans="1:868" s="10" customFormat="1" ht="249.75" customHeight="1" x14ac:dyDescent="0.25">
      <c r="A7" s="11"/>
      <c r="B7" s="21">
        <v>2</v>
      </c>
      <c r="C7" s="22" t="s">
        <v>11</v>
      </c>
      <c r="D7" s="22" t="s">
        <v>13</v>
      </c>
      <c r="E7" s="23" t="s">
        <v>0</v>
      </c>
      <c r="F7" s="23">
        <v>45</v>
      </c>
      <c r="G7" s="23">
        <v>2</v>
      </c>
      <c r="H7" s="23" t="s">
        <v>17</v>
      </c>
      <c r="I7" s="14">
        <v>4200000</v>
      </c>
      <c r="J7" s="12">
        <f t="shared" ref="J7:J11" si="3">I7*19%</f>
        <v>798000</v>
      </c>
      <c r="K7" s="13">
        <f t="shared" ref="K7:K11" si="4">(I7+J7)*G7</f>
        <v>9996000</v>
      </c>
      <c r="L7" s="14">
        <v>3700000</v>
      </c>
      <c r="M7" s="15">
        <f t="shared" ref="M7:M11" si="5">L7*19%</f>
        <v>703000</v>
      </c>
      <c r="N7" s="13">
        <f t="shared" ref="N7:N11" si="6">(L7+M7)*G7</f>
        <v>8806000</v>
      </c>
      <c r="O7" s="14">
        <v>4000000</v>
      </c>
      <c r="P7" s="15">
        <f t="shared" ref="P7:P11" si="7">O7*19%</f>
        <v>760000</v>
      </c>
      <c r="Q7" s="13">
        <f t="shared" ref="Q7:Q11" si="8">(O7+P7)*G7</f>
        <v>9520000</v>
      </c>
      <c r="R7" s="8">
        <f t="shared" ref="R7:R11" si="9">(I7+L7+O7)/3*G7</f>
        <v>7933333.333333333</v>
      </c>
      <c r="S7" s="9">
        <f t="shared" ref="S7:S11" si="10">R7*19%</f>
        <v>1507333.3333333333</v>
      </c>
      <c r="T7" s="17">
        <f t="shared" ref="T7:T11" si="11">R7+S7</f>
        <v>9440666.666666666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</row>
    <row r="8" spans="1:868" s="10" customFormat="1" ht="23.25" customHeight="1" x14ac:dyDescent="0.25">
      <c r="A8" s="11"/>
      <c r="B8" s="31" t="s">
        <v>20</v>
      </c>
      <c r="C8" s="32"/>
      <c r="D8" s="32"/>
      <c r="E8" s="32"/>
      <c r="F8" s="32"/>
      <c r="G8" s="32"/>
      <c r="H8" s="33"/>
      <c r="I8" s="14"/>
      <c r="J8" s="12"/>
      <c r="K8" s="13"/>
      <c r="L8" s="14"/>
      <c r="M8" s="15"/>
      <c r="N8" s="13"/>
      <c r="O8" s="14"/>
      <c r="P8" s="15"/>
      <c r="Q8" s="13"/>
      <c r="R8" s="8"/>
      <c r="S8" s="9"/>
      <c r="T8" s="17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</row>
    <row r="9" spans="1:868" s="10" customFormat="1" ht="231" customHeight="1" x14ac:dyDescent="0.25">
      <c r="A9" s="11"/>
      <c r="B9" s="21">
        <v>3</v>
      </c>
      <c r="C9" s="22" t="s">
        <v>11</v>
      </c>
      <c r="D9" s="22" t="s">
        <v>14</v>
      </c>
      <c r="E9" s="23" t="s">
        <v>0</v>
      </c>
      <c r="F9" s="23">
        <v>45</v>
      </c>
      <c r="G9" s="23">
        <v>2</v>
      </c>
      <c r="H9" s="23" t="s">
        <v>17</v>
      </c>
      <c r="I9" s="14">
        <v>4500000</v>
      </c>
      <c r="J9" s="12">
        <f t="shared" si="3"/>
        <v>855000</v>
      </c>
      <c r="K9" s="13">
        <f t="shared" si="4"/>
        <v>10710000</v>
      </c>
      <c r="L9" s="14">
        <v>3800000</v>
      </c>
      <c r="M9" s="15">
        <f t="shared" si="5"/>
        <v>722000</v>
      </c>
      <c r="N9" s="13">
        <f t="shared" si="6"/>
        <v>9044000</v>
      </c>
      <c r="O9" s="14">
        <v>4200000</v>
      </c>
      <c r="P9" s="15">
        <f t="shared" si="7"/>
        <v>798000</v>
      </c>
      <c r="Q9" s="13">
        <f t="shared" si="8"/>
        <v>9996000</v>
      </c>
      <c r="R9" s="8">
        <f t="shared" si="9"/>
        <v>8333333.333333333</v>
      </c>
      <c r="S9" s="9">
        <f t="shared" si="10"/>
        <v>1583333.3333333333</v>
      </c>
      <c r="T9" s="17">
        <f t="shared" si="11"/>
        <v>9916666.666666666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</row>
    <row r="10" spans="1:868" s="10" customFormat="1" ht="19.5" customHeight="1" x14ac:dyDescent="0.25">
      <c r="A10" s="11"/>
      <c r="B10" s="31" t="s">
        <v>21</v>
      </c>
      <c r="C10" s="32"/>
      <c r="D10" s="32"/>
      <c r="E10" s="32"/>
      <c r="F10" s="32"/>
      <c r="G10" s="32"/>
      <c r="H10" s="33"/>
      <c r="I10" s="14"/>
      <c r="J10" s="12"/>
      <c r="K10" s="13"/>
      <c r="L10" s="14"/>
      <c r="M10" s="15"/>
      <c r="N10" s="13"/>
      <c r="O10" s="14"/>
      <c r="P10" s="15"/>
      <c r="Q10" s="13"/>
      <c r="R10" s="8"/>
      <c r="S10" s="9"/>
      <c r="T10" s="1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</row>
    <row r="11" spans="1:868" s="10" customFormat="1" ht="356.25" customHeight="1" x14ac:dyDescent="0.25">
      <c r="A11" s="11"/>
      <c r="B11" s="21">
        <v>4</v>
      </c>
      <c r="C11" s="22" t="s">
        <v>11</v>
      </c>
      <c r="D11" s="22" t="s">
        <v>15</v>
      </c>
      <c r="E11" s="23" t="s">
        <v>0</v>
      </c>
      <c r="F11" s="23">
        <v>70</v>
      </c>
      <c r="G11" s="23">
        <v>1</v>
      </c>
      <c r="H11" s="23" t="s">
        <v>17</v>
      </c>
      <c r="I11" s="14">
        <v>7300000</v>
      </c>
      <c r="J11" s="12">
        <f t="shared" si="3"/>
        <v>1387000</v>
      </c>
      <c r="K11" s="13">
        <f t="shared" si="4"/>
        <v>8687000</v>
      </c>
      <c r="L11" s="14">
        <v>6800000</v>
      </c>
      <c r="M11" s="15">
        <f t="shared" si="5"/>
        <v>1292000</v>
      </c>
      <c r="N11" s="13">
        <f t="shared" si="6"/>
        <v>8092000</v>
      </c>
      <c r="O11" s="14">
        <v>7800000</v>
      </c>
      <c r="P11" s="15">
        <f t="shared" si="7"/>
        <v>1482000</v>
      </c>
      <c r="Q11" s="13">
        <f t="shared" si="8"/>
        <v>9282000</v>
      </c>
      <c r="R11" s="8">
        <f t="shared" si="9"/>
        <v>7300000</v>
      </c>
      <c r="S11" s="9">
        <f t="shared" si="10"/>
        <v>1387000</v>
      </c>
      <c r="T11" s="17">
        <f t="shared" si="11"/>
        <v>8687000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</row>
    <row r="12" spans="1:868" ht="15.75" customHeight="1" x14ac:dyDescent="0.25">
      <c r="B12" s="6"/>
      <c r="C12" s="24" t="s">
        <v>4</v>
      </c>
      <c r="D12" s="24"/>
      <c r="E12" s="24"/>
      <c r="F12" s="24"/>
      <c r="G12" s="24"/>
      <c r="H12" s="24"/>
      <c r="I12" s="24"/>
      <c r="J12" s="24"/>
      <c r="K12" s="5">
        <f>SUM(K5:K11)-K13</f>
        <v>35551000</v>
      </c>
      <c r="L12" s="5"/>
      <c r="M12" s="5"/>
      <c r="N12" s="5">
        <f>SUM(N5:N11)-N13</f>
        <v>31328000</v>
      </c>
      <c r="O12" s="5"/>
      <c r="P12" s="5"/>
      <c r="Q12" s="5">
        <f>SUM(Q5:Q11)-Q13</f>
        <v>34518000</v>
      </c>
      <c r="R12" s="5"/>
      <c r="S12" s="5"/>
      <c r="T12" s="17">
        <f>SUM(T5:T11)-T13</f>
        <v>31500000</v>
      </c>
    </row>
    <row r="13" spans="1:868" ht="27.75" customHeight="1" x14ac:dyDescent="0.25">
      <c r="B13" s="6"/>
      <c r="C13" s="24" t="s">
        <v>5</v>
      </c>
      <c r="D13" s="24"/>
      <c r="E13" s="24"/>
      <c r="F13" s="24"/>
      <c r="G13" s="24"/>
      <c r="H13" s="24"/>
      <c r="I13" s="24"/>
      <c r="J13" s="24"/>
      <c r="K13" s="5">
        <f>SUM(J5:J11)</f>
        <v>3838000</v>
      </c>
      <c r="L13" s="5"/>
      <c r="M13" s="5"/>
      <c r="N13" s="5">
        <f>SUM(M5:M11)</f>
        <v>3420000</v>
      </c>
      <c r="O13" s="5"/>
      <c r="P13" s="5"/>
      <c r="Q13" s="5">
        <f>SUM(P5:P11)</f>
        <v>3800000</v>
      </c>
      <c r="R13" s="5"/>
      <c r="S13" s="5"/>
      <c r="T13" s="17">
        <f>SUM(S5:S11)</f>
        <v>5985000</v>
      </c>
    </row>
    <row r="14" spans="1:868" x14ac:dyDescent="0.25">
      <c r="B14" s="6"/>
      <c r="C14" s="24" t="s">
        <v>3</v>
      </c>
      <c r="D14" s="24"/>
      <c r="E14" s="24"/>
      <c r="F14" s="24"/>
      <c r="G14" s="24"/>
      <c r="H14" s="24"/>
      <c r="I14" s="24"/>
      <c r="J14" s="24"/>
      <c r="K14" s="5">
        <f>K12+K13</f>
        <v>39389000</v>
      </c>
      <c r="L14" s="5"/>
      <c r="M14" s="5"/>
      <c r="N14" s="5">
        <f t="shared" ref="N14:Q14" si="12">N12+N13</f>
        <v>34748000</v>
      </c>
      <c r="O14" s="5"/>
      <c r="P14" s="5"/>
      <c r="Q14" s="5">
        <f t="shared" si="12"/>
        <v>38318000</v>
      </c>
      <c r="R14" s="5"/>
      <c r="S14" s="5"/>
      <c r="T14" s="17">
        <f t="shared" ref="T14" si="13">T12+T13</f>
        <v>37485000</v>
      </c>
    </row>
  </sheetData>
  <mergeCells count="12">
    <mergeCell ref="C13:J13"/>
    <mergeCell ref="C14:J14"/>
    <mergeCell ref="C12:J12"/>
    <mergeCell ref="I2:K2"/>
    <mergeCell ref="B1:T1"/>
    <mergeCell ref="L2:N2"/>
    <mergeCell ref="O2:Q2"/>
    <mergeCell ref="R2:T2"/>
    <mergeCell ref="B4:H4"/>
    <mergeCell ref="B6:H6"/>
    <mergeCell ref="B8:H8"/>
    <mergeCell ref="B10:H10"/>
  </mergeCells>
  <pageMargins left="0.7" right="0.7" top="0.75" bottom="0.75" header="0.3" footer="0.3"/>
  <pageSetup paperSize="14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Andres Dulcey Rincon</dc:creator>
  <cp:lastModifiedBy>German Andres Dulcey Rincon</cp:lastModifiedBy>
  <cp:lastPrinted>2024-02-20T22:35:17Z</cp:lastPrinted>
  <dcterms:created xsi:type="dcterms:W3CDTF">2023-03-08T19:17:38Z</dcterms:created>
  <dcterms:modified xsi:type="dcterms:W3CDTF">2025-09-10T23:58:31Z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2023-03-08T19:29:29Z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ed03157a-3e44-4549-a46d-a6073ae08f2a</vt:lpwstr>
  </property>
  <property fmtid="{D5CDD505-2E9C-101B-9397-08002B2CF9AE}" pid="8" name="MSIP_Label_1299739c-ad3d-4908-806e-4d91151a6e13_ContentBits">
    <vt:lpwstr>0</vt:lpwstr>
  </property>
</Properties>
</file>