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vcruz\Downloads\"/>
    </mc:Choice>
  </mc:AlternateContent>
  <xr:revisionPtr revIDLastSave="0" documentId="13_ncr:1_{BCB37E8E-67F6-4466-A50E-70ECDB0939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Sede E 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3" l="1"/>
  <c r="J28" i="3"/>
  <c r="K28" i="3" s="1"/>
  <c r="I28" i="3"/>
  <c r="G28" i="3"/>
  <c r="J27" i="3"/>
  <c r="K27" i="3" s="1"/>
  <c r="I27" i="3"/>
  <c r="G27" i="3"/>
  <c r="J26" i="3"/>
  <c r="K26" i="3" s="1"/>
  <c r="G26" i="3"/>
  <c r="J25" i="3"/>
  <c r="K25" i="3" s="1"/>
  <c r="I25" i="3"/>
  <c r="G25" i="3"/>
  <c r="J24" i="3"/>
  <c r="K24" i="3" s="1"/>
  <c r="I24" i="3"/>
  <c r="G24" i="3"/>
  <c r="J23" i="3"/>
  <c r="K23" i="3" s="1"/>
  <c r="I23" i="3"/>
  <c r="G23" i="3"/>
  <c r="J22" i="3"/>
  <c r="K22" i="3" s="1"/>
  <c r="I22" i="3"/>
  <c r="G22" i="3"/>
  <c r="G29" i="3" s="1"/>
  <c r="J21" i="3"/>
  <c r="K21" i="3" s="1"/>
  <c r="K29" i="3" s="1"/>
  <c r="I21" i="3"/>
  <c r="G21" i="3"/>
  <c r="J14" i="3"/>
  <c r="K14" i="3" s="1"/>
  <c r="I14" i="3"/>
  <c r="G14" i="3"/>
  <c r="J13" i="3"/>
  <c r="K13" i="3" s="1"/>
  <c r="I13" i="3"/>
  <c r="G13" i="3"/>
  <c r="J12" i="3"/>
  <c r="K12" i="3" s="1"/>
  <c r="I12" i="3"/>
  <c r="G12" i="3"/>
  <c r="J11" i="3"/>
  <c r="K11" i="3" s="1"/>
  <c r="I11" i="3"/>
  <c r="G11" i="3"/>
  <c r="J10" i="3"/>
  <c r="K10" i="3" s="1"/>
  <c r="I10" i="3"/>
  <c r="G10" i="3"/>
  <c r="J9" i="3"/>
  <c r="K9" i="3" s="1"/>
  <c r="I9" i="3"/>
  <c r="G9" i="3"/>
  <c r="J8" i="3"/>
  <c r="K8" i="3" s="1"/>
  <c r="I8" i="3"/>
  <c r="G8" i="3"/>
  <c r="J7" i="3"/>
  <c r="K7" i="3" s="1"/>
  <c r="I7" i="3"/>
  <c r="G7" i="3"/>
  <c r="G16" i="3" l="1"/>
  <c r="G18" i="3" s="1"/>
  <c r="I16" i="3"/>
  <c r="I18" i="3" s="1"/>
  <c r="I29" i="3"/>
  <c r="K16" i="3"/>
  <c r="K18" i="3" s="1"/>
  <c r="K30" i="3" s="1"/>
  <c r="G30" i="3"/>
  <c r="I30" i="3"/>
  <c r="I31" i="3" l="1"/>
  <c r="I32" i="3" s="1"/>
  <c r="G31" i="3"/>
  <c r="G32" i="3" s="1"/>
  <c r="K31" i="3"/>
  <c r="K32" i="3" s="1"/>
</calcChain>
</file>

<file path=xl/sharedStrings.xml><?xml version="1.0" encoding="utf-8"?>
<sst xmlns="http://schemas.openxmlformats.org/spreadsheetml/2006/main" count="56" uniqueCount="41">
  <si>
    <t xml:space="preserve">DESCRIPCIÓN </t>
  </si>
  <si>
    <t>CANT</t>
  </si>
  <si>
    <t>DEDICACIÓN (H/MES)</t>
  </si>
  <si>
    <t>MESES</t>
  </si>
  <si>
    <t>HONORARIO MENSUAL</t>
  </si>
  <si>
    <t>COSTO TOTAL</t>
  </si>
  <si>
    <t xml:space="preserve">PERSONAL PROFESIONAL </t>
  </si>
  <si>
    <t>Coordinador General del proyecto</t>
  </si>
  <si>
    <t>Coordinador técnico</t>
  </si>
  <si>
    <t>Web Master Líder</t>
  </si>
  <si>
    <t>Diseñador Frontend UX/UI Líder</t>
  </si>
  <si>
    <t>Diseñador Front End junior</t>
  </si>
  <si>
    <t>Desarrollador backend Senior</t>
  </si>
  <si>
    <t>Desarrollador backend Junior</t>
  </si>
  <si>
    <t>Especialista en Infraestructura Técnica e Integraciones</t>
  </si>
  <si>
    <t>SUBTOTAL PERSONAL PROFESIONAL</t>
  </si>
  <si>
    <t>FACTOR MULTIPLICADOR</t>
  </si>
  <si>
    <t>SUBTOTAL COSTOS DIRECTOS</t>
  </si>
  <si>
    <t>B. ESTUDIOS INDIRECTOS</t>
  </si>
  <si>
    <t>DESCRIPCIÓN</t>
  </si>
  <si>
    <t>UNIDAD</t>
  </si>
  <si>
    <t>CANTIDAD</t>
  </si>
  <si>
    <t>VALOR UNITARIO</t>
  </si>
  <si>
    <t>VALOR PARCIAL</t>
  </si>
  <si>
    <t>Auditoría y Análisis UX/UI del Sitio Actual Evaluación de la arquitectura de información y contenido en el sitio de Joomla del servidor anterior.</t>
  </si>
  <si>
    <t>Global - Und</t>
  </si>
  <si>
    <t>Estrategia y Planificación: Definición de objetivos y metas para el nuevo portal web en Wordpress. Planificación de la estructura de la nueva web y mapa de navegación adaptado a Wordpress.</t>
  </si>
  <si>
    <t>Rediseño UX/UI: Implementación de un rediseño de experiencia y usabilidad (UX/UI) siguiendo las especificaciones y pautas de la Norma Técnica Colombiana (NTC) 5854 y WCAG 2.1 y cumpliendo con la Resolución 1519 del MinTIC, adicionalmente contemplando el diseño gráfico en el cual abarcará los recursos visuales, alineados con el manual de imagen institucional de la Corporación</t>
  </si>
  <si>
    <t xml:space="preserve">Configuración e implementación segura de CMS WordPress, detallando el nombre de cada perfil en cada modificación realizada, con configuración e implementación segura de plan de hosting por un (1) año. </t>
  </si>
  <si>
    <t>Control de Calidad y Pruebas en WordPress: Realizar pruebas exhaustivas de funcionalidad, accesibilidad, usabilidad, rendimiento y seguridad, asegurando que cada elemento del portal web en WordPress cumpla con los estándares del proyecto y las expectativas del usuario. Este proceso incluye documentación detallada de cada prueba para una supervisión completa y garantía de calidad.</t>
  </si>
  <si>
    <t>Servicio de formación en Wordpress: Capacitación para el manejo del nuevo portal web.</t>
  </si>
  <si>
    <t>Estrategias de Marketing Digital y SEO: Implementación de estrategias de SEO y marketing digital adaptadas a las capacidades de WordPress. Incluye la entrega de un tablero de control (dashboard) para el seguimiento de la estrategia a través de Google Analytics</t>
  </si>
  <si>
    <t xml:space="preserve">Lanzamiento y Seguimiento Post Lanzamiento en Wordpress: Estrategia de lanzamiento adaptada a la plataforma Wordpress. Monitoreo y ajustes post- lanzamiento específicos para Wordpress. </t>
  </si>
  <si>
    <t>SUBTOTAL ESTUDIOS INDIRECTOS</t>
  </si>
  <si>
    <t>SUBTOTAL COSTO BÁSICO DE LA CONSULTORÍA</t>
  </si>
  <si>
    <t>IVA 19%</t>
  </si>
  <si>
    <t>VALOR TOTAL CONSULTORÍA</t>
  </si>
  <si>
    <t>Cotización No. 1</t>
  </si>
  <si>
    <t>Cotización No. 2</t>
  </si>
  <si>
    <t xml:space="preserve">PROMEDIO </t>
  </si>
  <si>
    <t>PRESUPUESTO OFICIAL - CONSULTORÍA PARA LA IMPLEMENTACIÓN Y RENOVACIÓN 
DE LA SEDE ELECTRÓNICA DE LA C.R.A.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</si>
</sst>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dashed">
        <color auto="1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right" vertical="center"/>
    </xf>
    <xf numFmtId="0" fontId="3" fillId="0" borderId="14" xfId="0" applyFont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/>
    </xf>
    <xf numFmtId="9" fontId="3" fillId="2" borderId="11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  <xf numFmtId="0" fontId="3" fillId="0" borderId="15" xfId="0" applyFont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/>
    </xf>
    <xf numFmtId="9" fontId="3" fillId="2" borderId="1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right" vertical="center"/>
    </xf>
    <xf numFmtId="164" fontId="3" fillId="2" borderId="17" xfId="0" applyNumberFormat="1" applyFont="1" applyFill="1" applyBorder="1" applyAlignment="1">
      <alignment horizontal="right" vertical="center"/>
    </xf>
    <xf numFmtId="2" fontId="2" fillId="2" borderId="6" xfId="0" applyNumberFormat="1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justify" vertical="center" wrapText="1"/>
    </xf>
    <xf numFmtId="0" fontId="3" fillId="2" borderId="15" xfId="0" applyFont="1" applyFill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2" borderId="12" xfId="0" applyFont="1" applyFill="1" applyBorder="1" applyAlignment="1">
      <alignment horizontal="center" vertical="center"/>
    </xf>
    <xf numFmtId="164" fontId="3" fillId="2" borderId="12" xfId="0" applyNumberFormat="1" applyFont="1" applyFill="1" applyBorder="1" applyAlignment="1">
      <alignment vertical="center" wrapText="1"/>
    </xf>
    <xf numFmtId="164" fontId="3" fillId="2" borderId="13" xfId="0" applyNumberFormat="1" applyFont="1" applyFill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vertical="center"/>
    </xf>
    <xf numFmtId="0" fontId="3" fillId="2" borderId="24" xfId="0" applyFont="1" applyFill="1" applyBorder="1" applyAlignment="1">
      <alignment vertical="center"/>
    </xf>
    <xf numFmtId="164" fontId="2" fillId="2" borderId="6" xfId="0" applyNumberFormat="1" applyFont="1" applyFill="1" applyBorder="1" applyAlignment="1">
      <alignment horizontal="right" vertical="center"/>
    </xf>
    <xf numFmtId="2" fontId="2" fillId="2" borderId="8" xfId="0" applyNumberFormat="1" applyFont="1" applyFill="1" applyBorder="1" applyAlignment="1">
      <alignment horizontal="right" vertical="center"/>
    </xf>
    <xf numFmtId="164" fontId="2" fillId="2" borderId="8" xfId="0" applyNumberFormat="1" applyFont="1" applyFill="1" applyBorder="1" applyAlignment="1">
      <alignment horizontal="right" vertical="center"/>
    </xf>
    <xf numFmtId="165" fontId="3" fillId="2" borderId="9" xfId="0" applyNumberFormat="1" applyFont="1" applyFill="1" applyBorder="1" applyAlignment="1">
      <alignment horizontal="right" vertical="center"/>
    </xf>
    <xf numFmtId="0" fontId="3" fillId="0" borderId="14" xfId="0" applyFont="1" applyBorder="1" applyAlignment="1">
      <alignment horizontal="justify" vertical="center" wrapText="1"/>
    </xf>
    <xf numFmtId="164" fontId="3" fillId="2" borderId="10" xfId="0" applyNumberFormat="1" applyFont="1" applyFill="1" applyBorder="1" applyAlignment="1">
      <alignment vertical="center" wrapText="1"/>
    </xf>
    <xf numFmtId="0" fontId="4" fillId="0" borderId="0" xfId="0" applyFont="1"/>
    <xf numFmtId="0" fontId="4" fillId="0" borderId="10" xfId="0" applyFont="1" applyBorder="1"/>
    <xf numFmtId="0" fontId="4" fillId="0" borderId="14" xfId="0" applyFont="1" applyBorder="1"/>
    <xf numFmtId="0" fontId="4" fillId="0" borderId="12" xfId="0" applyFont="1" applyBorder="1"/>
    <xf numFmtId="164" fontId="4" fillId="0" borderId="18" xfId="0" applyNumberFormat="1" applyFont="1" applyBorder="1"/>
    <xf numFmtId="164" fontId="4" fillId="0" borderId="1" xfId="0" applyNumberFormat="1" applyFont="1" applyBorder="1"/>
    <xf numFmtId="164" fontId="4" fillId="0" borderId="12" xfId="0" applyNumberFormat="1" applyFont="1" applyBorder="1"/>
    <xf numFmtId="164" fontId="4" fillId="0" borderId="13" xfId="0" applyNumberFormat="1" applyFont="1" applyBorder="1"/>
    <xf numFmtId="164" fontId="4" fillId="0" borderId="15" xfId="0" applyNumberFormat="1" applyFont="1" applyBorder="1"/>
    <xf numFmtId="0" fontId="4" fillId="0" borderId="25" xfId="0" applyFont="1" applyBorder="1"/>
    <xf numFmtId="0" fontId="4" fillId="0" borderId="22" xfId="0" applyFont="1" applyBorder="1"/>
    <xf numFmtId="164" fontId="4" fillId="0" borderId="0" xfId="0" applyNumberFormat="1" applyFont="1"/>
    <xf numFmtId="164" fontId="4" fillId="0" borderId="10" xfId="0" applyNumberFormat="1" applyFont="1" applyBorder="1"/>
    <xf numFmtId="0" fontId="4" fillId="0" borderId="5" xfId="0" applyFont="1" applyBorder="1"/>
    <xf numFmtId="164" fontId="1" fillId="0" borderId="8" xfId="0" applyNumberFormat="1" applyFont="1" applyBorder="1"/>
    <xf numFmtId="164" fontId="4" fillId="0" borderId="8" xfId="0" applyNumberFormat="1" applyFont="1" applyBorder="1"/>
    <xf numFmtId="0" fontId="4" fillId="0" borderId="8" xfId="0" applyFont="1" applyBorder="1"/>
    <xf numFmtId="164" fontId="4" fillId="0" borderId="12" xfId="0" applyNumberFormat="1" applyFont="1" applyBorder="1" applyAlignment="1">
      <alignment vertical="center"/>
    </xf>
    <xf numFmtId="164" fontId="4" fillId="0" borderId="11" xfId="0" applyNumberFormat="1" applyFont="1" applyBorder="1" applyAlignment="1">
      <alignment vertical="center"/>
    </xf>
    <xf numFmtId="164" fontId="4" fillId="0" borderId="13" xfId="0" applyNumberFormat="1" applyFont="1" applyBorder="1" applyAlignment="1">
      <alignment vertical="center"/>
    </xf>
    <xf numFmtId="164" fontId="4" fillId="0" borderId="16" xfId="0" applyNumberFormat="1" applyFont="1" applyBorder="1" applyAlignment="1">
      <alignment vertical="center"/>
    </xf>
    <xf numFmtId="164" fontId="4" fillId="0" borderId="10" xfId="0" applyNumberFormat="1" applyFont="1" applyBorder="1" applyAlignment="1">
      <alignment vertical="center"/>
    </xf>
    <xf numFmtId="0" fontId="4" fillId="0" borderId="6" xfId="0" applyFont="1" applyBorder="1"/>
    <xf numFmtId="165" fontId="4" fillId="0" borderId="0" xfId="0" applyNumberFormat="1" applyFont="1"/>
    <xf numFmtId="164" fontId="4" fillId="0" borderId="20" xfId="0" applyNumberFormat="1" applyFont="1" applyBorder="1" applyAlignment="1">
      <alignment horizontal="right"/>
    </xf>
    <xf numFmtId="164" fontId="4" fillId="0" borderId="19" xfId="0" applyNumberFormat="1" applyFont="1" applyBorder="1" applyAlignment="1">
      <alignment horizontal="right"/>
    </xf>
    <xf numFmtId="164" fontId="4" fillId="0" borderId="12" xfId="0" applyNumberFormat="1" applyFont="1" applyBorder="1" applyAlignment="1">
      <alignment horizontal="right" vertical="center"/>
    </xf>
    <xf numFmtId="164" fontId="4" fillId="0" borderId="13" xfId="0" applyNumberFormat="1" applyFont="1" applyBorder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164" fontId="3" fillId="2" borderId="12" xfId="0" applyNumberFormat="1" applyFont="1" applyFill="1" applyBorder="1" applyAlignment="1">
      <alignment horizontal="right" vertical="center"/>
    </xf>
    <xf numFmtId="164" fontId="3" fillId="2" borderId="13" xfId="0" applyNumberFormat="1" applyFont="1" applyFill="1" applyBorder="1" applyAlignment="1">
      <alignment horizontal="right" vertical="center"/>
    </xf>
    <xf numFmtId="164" fontId="3" fillId="2" borderId="10" xfId="0" applyNumberFormat="1" applyFont="1" applyFill="1" applyBorder="1" applyAlignment="1">
      <alignment horizontal="right" vertical="center"/>
    </xf>
    <xf numFmtId="0" fontId="1" fillId="0" borderId="6" xfId="0" applyFont="1" applyBorder="1"/>
    <xf numFmtId="0" fontId="3" fillId="2" borderId="1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7BD58-ACEF-4175-AB6B-95ED34141C3C}">
  <dimension ref="B1:K39"/>
  <sheetViews>
    <sheetView tabSelected="1" topLeftCell="A4" zoomScale="115" zoomScaleNormal="115" workbookViewId="0">
      <selection activeCell="M8" sqref="M8"/>
    </sheetView>
  </sheetViews>
  <sheetFormatPr baseColWidth="10" defaultRowHeight="11.25" x14ac:dyDescent="0.2"/>
  <cols>
    <col min="1" max="1" width="6.5703125" style="41" customWidth="1"/>
    <col min="2" max="2" width="32" style="41" customWidth="1"/>
    <col min="3" max="3" width="8.7109375" style="41" customWidth="1"/>
    <col min="4" max="4" width="11.42578125" style="41"/>
    <col min="5" max="5" width="8.85546875" style="41" customWidth="1"/>
    <col min="6" max="11" width="13" style="41" customWidth="1"/>
    <col min="12" max="16384" width="11.42578125" style="41"/>
  </cols>
  <sheetData>
    <row r="1" spans="2:11" ht="12" thickBot="1" x14ac:dyDescent="0.25"/>
    <row r="2" spans="2:11" ht="42.75" customHeight="1" thickBot="1" x14ac:dyDescent="0.25">
      <c r="B2" s="92" t="s">
        <v>40</v>
      </c>
      <c r="C2" s="90"/>
      <c r="D2" s="90"/>
      <c r="E2" s="90"/>
      <c r="F2" s="90"/>
      <c r="G2" s="90"/>
      <c r="H2" s="90"/>
      <c r="I2" s="90"/>
      <c r="J2" s="90"/>
      <c r="K2" s="91"/>
    </row>
    <row r="3" spans="2:11" ht="12" thickBot="1" x14ac:dyDescent="0.25"/>
    <row r="4" spans="2:11" ht="12" thickBot="1" x14ac:dyDescent="0.25">
      <c r="B4" s="83" t="s">
        <v>0</v>
      </c>
      <c r="C4" s="83" t="s">
        <v>1</v>
      </c>
      <c r="D4" s="83" t="s">
        <v>2</v>
      </c>
      <c r="E4" s="83" t="s">
        <v>3</v>
      </c>
      <c r="F4" s="85" t="s">
        <v>37</v>
      </c>
      <c r="G4" s="86"/>
      <c r="H4" s="82" t="s">
        <v>38</v>
      </c>
      <c r="I4" s="82"/>
      <c r="J4" s="82" t="s">
        <v>39</v>
      </c>
      <c r="K4" s="82"/>
    </row>
    <row r="5" spans="2:11" ht="23.25" thickBot="1" x14ac:dyDescent="0.25">
      <c r="B5" s="84"/>
      <c r="C5" s="84"/>
      <c r="D5" s="84"/>
      <c r="E5" s="84"/>
      <c r="F5" s="2" t="s">
        <v>4</v>
      </c>
      <c r="G5" s="6" t="s">
        <v>5</v>
      </c>
      <c r="H5" s="1" t="s">
        <v>4</v>
      </c>
      <c r="I5" s="1" t="s">
        <v>5</v>
      </c>
      <c r="J5" s="1" t="s">
        <v>4</v>
      </c>
      <c r="K5" s="1" t="s">
        <v>5</v>
      </c>
    </row>
    <row r="6" spans="2:11" ht="12" thickBot="1" x14ac:dyDescent="0.25">
      <c r="B6" s="75" t="s">
        <v>6</v>
      </c>
      <c r="C6" s="76"/>
      <c r="D6" s="76"/>
      <c r="E6" s="76"/>
      <c r="F6" s="76"/>
      <c r="G6" s="76"/>
      <c r="H6" s="42"/>
      <c r="I6" s="42"/>
      <c r="J6" s="43"/>
      <c r="K6" s="44"/>
    </row>
    <row r="7" spans="2:11" x14ac:dyDescent="0.2">
      <c r="B7" s="9" t="s">
        <v>7</v>
      </c>
      <c r="C7" s="10">
        <v>1</v>
      </c>
      <c r="D7" s="11">
        <v>0.3</v>
      </c>
      <c r="E7" s="12">
        <v>2</v>
      </c>
      <c r="F7" s="13">
        <v>6200000</v>
      </c>
      <c r="G7" s="14">
        <f>F7*E7*D7</f>
        <v>3720000</v>
      </c>
      <c r="H7" s="65">
        <v>6966400</v>
      </c>
      <c r="I7" s="45">
        <f>H7*E7*D7</f>
        <v>4179840</v>
      </c>
      <c r="J7" s="46">
        <f>AVERAGE(F7,H7)</f>
        <v>6583200</v>
      </c>
      <c r="K7" s="47">
        <f t="shared" ref="K7:K14" si="0">J7*E7*D7</f>
        <v>3949920</v>
      </c>
    </row>
    <row r="8" spans="2:11" x14ac:dyDescent="0.2">
      <c r="B8" s="15" t="s">
        <v>8</v>
      </c>
      <c r="C8" s="16">
        <v>1</v>
      </c>
      <c r="D8" s="17">
        <v>1</v>
      </c>
      <c r="E8" s="18">
        <v>2</v>
      </c>
      <c r="F8" s="19">
        <v>5200560</v>
      </c>
      <c r="G8" s="20">
        <f t="shared" ref="G8:G14" si="1">F8*E8*D8</f>
        <v>10401120</v>
      </c>
      <c r="H8" s="66">
        <v>5082560</v>
      </c>
      <c r="I8" s="48">
        <f t="shared" ref="I8:I14" si="2">H8*E8*D8</f>
        <v>10165120</v>
      </c>
      <c r="J8" s="49">
        <f>AVERAGE(F8,H8)</f>
        <v>5141560</v>
      </c>
      <c r="K8" s="48">
        <f t="shared" si="0"/>
        <v>10283120</v>
      </c>
    </row>
    <row r="9" spans="2:11" x14ac:dyDescent="0.2">
      <c r="B9" s="15" t="s">
        <v>9</v>
      </c>
      <c r="C9" s="16">
        <v>1</v>
      </c>
      <c r="D9" s="17">
        <v>1</v>
      </c>
      <c r="E9" s="18">
        <v>2</v>
      </c>
      <c r="F9" s="19">
        <v>5000000</v>
      </c>
      <c r="G9" s="20">
        <f t="shared" si="1"/>
        <v>10000000</v>
      </c>
      <c r="H9" s="66">
        <v>4956160</v>
      </c>
      <c r="I9" s="48">
        <f t="shared" si="2"/>
        <v>9912320</v>
      </c>
      <c r="J9" s="49">
        <f t="shared" ref="J9:J13" si="3">AVERAGE(F9,H9)</f>
        <v>4978080</v>
      </c>
      <c r="K9" s="48">
        <f t="shared" si="0"/>
        <v>9956160</v>
      </c>
    </row>
    <row r="10" spans="2:11" x14ac:dyDescent="0.2">
      <c r="B10" s="15" t="s">
        <v>10</v>
      </c>
      <c r="C10" s="16">
        <v>1</v>
      </c>
      <c r="D10" s="17">
        <v>0.3</v>
      </c>
      <c r="E10" s="18">
        <v>2</v>
      </c>
      <c r="F10" s="19">
        <v>4500000</v>
      </c>
      <c r="G10" s="20">
        <f t="shared" si="1"/>
        <v>2700000</v>
      </c>
      <c r="H10" s="66">
        <v>4533700</v>
      </c>
      <c r="I10" s="48">
        <f t="shared" si="2"/>
        <v>2720220</v>
      </c>
      <c r="J10" s="49">
        <f t="shared" si="3"/>
        <v>4516850</v>
      </c>
      <c r="K10" s="48">
        <f t="shared" si="0"/>
        <v>2710110</v>
      </c>
    </row>
    <row r="11" spans="2:11" x14ac:dyDescent="0.2">
      <c r="B11" s="15" t="s">
        <v>11</v>
      </c>
      <c r="C11" s="16">
        <v>1</v>
      </c>
      <c r="D11" s="17">
        <v>0.3</v>
      </c>
      <c r="E11" s="18">
        <v>2</v>
      </c>
      <c r="F11" s="19">
        <v>3500000</v>
      </c>
      <c r="G11" s="20">
        <f t="shared" si="1"/>
        <v>2100000</v>
      </c>
      <c r="H11" s="66">
        <v>3168000</v>
      </c>
      <c r="I11" s="48">
        <f t="shared" si="2"/>
        <v>1900800</v>
      </c>
      <c r="J11" s="49">
        <f t="shared" si="3"/>
        <v>3334000</v>
      </c>
      <c r="K11" s="48">
        <f t="shared" si="0"/>
        <v>2000400</v>
      </c>
    </row>
    <row r="12" spans="2:11" x14ac:dyDescent="0.2">
      <c r="B12" s="15" t="s">
        <v>12</v>
      </c>
      <c r="C12" s="16">
        <v>1</v>
      </c>
      <c r="D12" s="17">
        <v>0.3</v>
      </c>
      <c r="E12" s="18">
        <v>2</v>
      </c>
      <c r="F12" s="19">
        <v>3500000</v>
      </c>
      <c r="G12" s="20">
        <f t="shared" si="1"/>
        <v>2100000</v>
      </c>
      <c r="H12" s="66">
        <v>3168000</v>
      </c>
      <c r="I12" s="48">
        <f t="shared" si="2"/>
        <v>1900800</v>
      </c>
      <c r="J12" s="49">
        <f t="shared" si="3"/>
        <v>3334000</v>
      </c>
      <c r="K12" s="48">
        <f t="shared" si="0"/>
        <v>2000400</v>
      </c>
    </row>
    <row r="13" spans="2:11" x14ac:dyDescent="0.2">
      <c r="B13" s="15" t="s">
        <v>13</v>
      </c>
      <c r="C13" s="16">
        <v>1</v>
      </c>
      <c r="D13" s="17">
        <v>0.3</v>
      </c>
      <c r="E13" s="18">
        <v>2</v>
      </c>
      <c r="F13" s="19">
        <v>3500000</v>
      </c>
      <c r="G13" s="20">
        <f t="shared" si="1"/>
        <v>2100000</v>
      </c>
      <c r="H13" s="66">
        <v>3168000</v>
      </c>
      <c r="I13" s="48">
        <f t="shared" si="2"/>
        <v>1900800</v>
      </c>
      <c r="J13" s="49">
        <f t="shared" si="3"/>
        <v>3334000</v>
      </c>
      <c r="K13" s="48">
        <f t="shared" si="0"/>
        <v>2000400</v>
      </c>
    </row>
    <row r="14" spans="2:11" ht="22.5" x14ac:dyDescent="0.2">
      <c r="B14" s="15" t="s">
        <v>14</v>
      </c>
      <c r="C14" s="16">
        <v>1</v>
      </c>
      <c r="D14" s="17">
        <v>0.3</v>
      </c>
      <c r="E14" s="18">
        <v>2</v>
      </c>
      <c r="F14" s="19">
        <v>5000000</v>
      </c>
      <c r="G14" s="20">
        <f t="shared" si="1"/>
        <v>3000000</v>
      </c>
      <c r="H14" s="66">
        <v>4709478</v>
      </c>
      <c r="I14" s="48">
        <f t="shared" si="2"/>
        <v>2825686.8</v>
      </c>
      <c r="J14" s="49">
        <f>AVERAGE(F14,H14)</f>
        <v>4854739</v>
      </c>
      <c r="K14" s="48">
        <f t="shared" si="0"/>
        <v>2912843.4</v>
      </c>
    </row>
    <row r="15" spans="2:11" ht="12" thickBot="1" x14ac:dyDescent="0.25">
      <c r="B15" s="30"/>
      <c r="C15" s="31"/>
      <c r="D15" s="32"/>
      <c r="E15" s="32"/>
      <c r="F15" s="33"/>
      <c r="G15" s="34"/>
      <c r="H15" s="50"/>
      <c r="I15" s="51"/>
      <c r="J15" s="52"/>
      <c r="K15" s="53"/>
    </row>
    <row r="16" spans="2:11" ht="12" thickBot="1" x14ac:dyDescent="0.25">
      <c r="B16" s="75" t="s">
        <v>15</v>
      </c>
      <c r="C16" s="76"/>
      <c r="D16" s="76"/>
      <c r="E16" s="76"/>
      <c r="F16" s="77"/>
      <c r="G16" s="35">
        <f>SUM(G7:G15)</f>
        <v>36121120</v>
      </c>
      <c r="H16" s="54"/>
      <c r="I16" s="55">
        <f>SUM(I7:I15)</f>
        <v>35505586.799999997</v>
      </c>
      <c r="J16" s="56"/>
      <c r="K16" s="55">
        <f>SUM(K7:K15)</f>
        <v>35813353.399999999</v>
      </c>
    </row>
    <row r="17" spans="2:11" ht="12" thickBot="1" x14ac:dyDescent="0.25">
      <c r="B17" s="75" t="s">
        <v>16</v>
      </c>
      <c r="C17" s="76"/>
      <c r="D17" s="76"/>
      <c r="E17" s="76"/>
      <c r="F17" s="77"/>
      <c r="G17" s="8">
        <v>2.4</v>
      </c>
      <c r="H17" s="57"/>
      <c r="I17" s="21">
        <v>2.4</v>
      </c>
      <c r="J17" s="56"/>
      <c r="K17" s="36">
        <v>2.4</v>
      </c>
    </row>
    <row r="18" spans="2:11" ht="12" thickBot="1" x14ac:dyDescent="0.25">
      <c r="B18" s="75" t="s">
        <v>17</v>
      </c>
      <c r="C18" s="76"/>
      <c r="D18" s="76"/>
      <c r="E18" s="76"/>
      <c r="F18" s="77"/>
      <c r="G18" s="55">
        <f>G16*G17</f>
        <v>86690688</v>
      </c>
      <c r="H18" s="57"/>
      <c r="I18" s="55">
        <f>I16*I17</f>
        <v>85213408.319999993</v>
      </c>
      <c r="J18" s="57"/>
      <c r="K18" s="55">
        <f>K16*K17</f>
        <v>85952048.159999996</v>
      </c>
    </row>
    <row r="19" spans="2:11" ht="12" thickBot="1" x14ac:dyDescent="0.25">
      <c r="B19" s="75" t="s">
        <v>18</v>
      </c>
      <c r="C19" s="76"/>
      <c r="D19" s="76"/>
      <c r="E19" s="76"/>
      <c r="F19" s="76"/>
      <c r="G19" s="76"/>
      <c r="H19" s="42"/>
      <c r="I19" s="42"/>
      <c r="J19" s="42"/>
      <c r="K19" s="42"/>
    </row>
    <row r="20" spans="2:11" ht="23.25" thickBot="1" x14ac:dyDescent="0.25">
      <c r="B20" s="3" t="s">
        <v>19</v>
      </c>
      <c r="C20" s="87" t="s">
        <v>20</v>
      </c>
      <c r="D20" s="88"/>
      <c r="E20" s="4" t="s">
        <v>21</v>
      </c>
      <c r="F20" s="5" t="s">
        <v>22</v>
      </c>
      <c r="G20" s="7" t="s">
        <v>23</v>
      </c>
      <c r="H20" s="22" t="s">
        <v>22</v>
      </c>
      <c r="I20" s="23" t="s">
        <v>23</v>
      </c>
      <c r="J20" s="22" t="s">
        <v>22</v>
      </c>
      <c r="K20" s="23" t="s">
        <v>23</v>
      </c>
    </row>
    <row r="21" spans="2:11" ht="45" x14ac:dyDescent="0.2">
      <c r="B21" s="24" t="s">
        <v>24</v>
      </c>
      <c r="C21" s="89" t="s">
        <v>25</v>
      </c>
      <c r="D21" s="89"/>
      <c r="E21" s="27">
        <v>1</v>
      </c>
      <c r="F21" s="28">
        <v>6500000</v>
      </c>
      <c r="G21" s="70">
        <f>F21*E21</f>
        <v>6500000</v>
      </c>
      <c r="H21" s="67">
        <v>6300000</v>
      </c>
      <c r="I21" s="58">
        <f>H21*E21</f>
        <v>6300000</v>
      </c>
      <c r="J21" s="58">
        <f>AVERAGE(F21,H21)</f>
        <v>6400000</v>
      </c>
      <c r="K21" s="59">
        <f t="shared" ref="K21:K28" si="4">J21*E21</f>
        <v>6400000</v>
      </c>
    </row>
    <row r="22" spans="2:11" ht="56.25" x14ac:dyDescent="0.2">
      <c r="B22" s="25" t="s">
        <v>26</v>
      </c>
      <c r="C22" s="74" t="s">
        <v>25</v>
      </c>
      <c r="D22" s="74"/>
      <c r="E22" s="16">
        <v>1</v>
      </c>
      <c r="F22" s="29">
        <v>5000000</v>
      </c>
      <c r="G22" s="71">
        <f t="shared" ref="G22:G28" si="5">F22*E22</f>
        <v>5000000</v>
      </c>
      <c r="H22" s="68">
        <v>5300000</v>
      </c>
      <c r="I22" s="60">
        <f t="shared" ref="I22:I28" si="6">H22*E22</f>
        <v>5300000</v>
      </c>
      <c r="J22" s="60">
        <f t="shared" ref="J22:J28" si="7">AVERAGE(F22,H22)</f>
        <v>5150000</v>
      </c>
      <c r="K22" s="61">
        <f t="shared" si="4"/>
        <v>5150000</v>
      </c>
    </row>
    <row r="23" spans="2:11" ht="112.5" x14ac:dyDescent="0.2">
      <c r="B23" s="25" t="s">
        <v>27</v>
      </c>
      <c r="C23" s="74" t="s">
        <v>25</v>
      </c>
      <c r="D23" s="74"/>
      <c r="E23" s="16">
        <v>1</v>
      </c>
      <c r="F23" s="29">
        <v>12000000</v>
      </c>
      <c r="G23" s="71">
        <f t="shared" si="5"/>
        <v>12000000</v>
      </c>
      <c r="H23" s="68">
        <v>12200000</v>
      </c>
      <c r="I23" s="60">
        <f t="shared" si="6"/>
        <v>12200000</v>
      </c>
      <c r="J23" s="60">
        <f t="shared" si="7"/>
        <v>12100000</v>
      </c>
      <c r="K23" s="61">
        <f t="shared" si="4"/>
        <v>12100000</v>
      </c>
    </row>
    <row r="24" spans="2:11" ht="56.25" x14ac:dyDescent="0.2">
      <c r="B24" s="25" t="s">
        <v>28</v>
      </c>
      <c r="C24" s="74" t="s">
        <v>25</v>
      </c>
      <c r="D24" s="74"/>
      <c r="E24" s="16">
        <v>1</v>
      </c>
      <c r="F24" s="29">
        <v>13000000</v>
      </c>
      <c r="G24" s="71">
        <f t="shared" si="5"/>
        <v>13000000</v>
      </c>
      <c r="H24" s="68">
        <v>13000000</v>
      </c>
      <c r="I24" s="60">
        <f t="shared" si="6"/>
        <v>13000000</v>
      </c>
      <c r="J24" s="60">
        <f t="shared" si="7"/>
        <v>13000000</v>
      </c>
      <c r="K24" s="61">
        <f t="shared" si="4"/>
        <v>13000000</v>
      </c>
    </row>
    <row r="25" spans="2:11" ht="112.5" x14ac:dyDescent="0.2">
      <c r="B25" s="26" t="s">
        <v>29</v>
      </c>
      <c r="C25" s="74" t="s">
        <v>25</v>
      </c>
      <c r="D25" s="74"/>
      <c r="E25" s="16">
        <v>1</v>
      </c>
      <c r="F25" s="29">
        <v>4000000</v>
      </c>
      <c r="G25" s="71">
        <f t="shared" si="5"/>
        <v>4000000</v>
      </c>
      <c r="H25" s="68">
        <v>3900000</v>
      </c>
      <c r="I25" s="60">
        <f t="shared" si="6"/>
        <v>3900000</v>
      </c>
      <c r="J25" s="60">
        <f t="shared" si="7"/>
        <v>3950000</v>
      </c>
      <c r="K25" s="61">
        <f t="shared" si="4"/>
        <v>3950000</v>
      </c>
    </row>
    <row r="26" spans="2:11" ht="33.75" x14ac:dyDescent="0.2">
      <c r="B26" s="26" t="s">
        <v>30</v>
      </c>
      <c r="C26" s="74" t="s">
        <v>25</v>
      </c>
      <c r="D26" s="74"/>
      <c r="E26" s="16">
        <v>1</v>
      </c>
      <c r="F26" s="29">
        <v>4300000</v>
      </c>
      <c r="G26" s="71">
        <f t="shared" si="5"/>
        <v>4300000</v>
      </c>
      <c r="H26" s="68">
        <v>4625000</v>
      </c>
      <c r="I26" s="60">
        <f>H26*E26</f>
        <v>4625000</v>
      </c>
      <c r="J26" s="60">
        <f t="shared" si="7"/>
        <v>4462500</v>
      </c>
      <c r="K26" s="61">
        <f t="shared" si="4"/>
        <v>4462500</v>
      </c>
    </row>
    <row r="27" spans="2:11" ht="81.75" customHeight="1" x14ac:dyDescent="0.2">
      <c r="B27" s="26" t="s">
        <v>31</v>
      </c>
      <c r="C27" s="74" t="s">
        <v>25</v>
      </c>
      <c r="D27" s="74"/>
      <c r="E27" s="16">
        <v>1</v>
      </c>
      <c r="F27" s="29">
        <v>6000000</v>
      </c>
      <c r="G27" s="71">
        <f t="shared" si="5"/>
        <v>6000000</v>
      </c>
      <c r="H27" s="68">
        <v>6300000</v>
      </c>
      <c r="I27" s="60">
        <f t="shared" si="6"/>
        <v>6300000</v>
      </c>
      <c r="J27" s="60">
        <f t="shared" si="7"/>
        <v>6150000</v>
      </c>
      <c r="K27" s="61">
        <f t="shared" si="4"/>
        <v>6150000</v>
      </c>
    </row>
    <row r="28" spans="2:11" ht="57" thickBot="1" x14ac:dyDescent="0.25">
      <c r="B28" s="39" t="s">
        <v>32</v>
      </c>
      <c r="C28" s="78" t="s">
        <v>25</v>
      </c>
      <c r="D28" s="78"/>
      <c r="E28" s="10">
        <v>1</v>
      </c>
      <c r="F28" s="40">
        <v>4000000</v>
      </c>
      <c r="G28" s="72">
        <f t="shared" si="5"/>
        <v>4000000</v>
      </c>
      <c r="H28" s="69">
        <v>5200000</v>
      </c>
      <c r="I28" s="62">
        <f t="shared" si="6"/>
        <v>5200000</v>
      </c>
      <c r="J28" s="62">
        <f t="shared" si="7"/>
        <v>4600000</v>
      </c>
      <c r="K28" s="59">
        <f t="shared" si="4"/>
        <v>4600000</v>
      </c>
    </row>
    <row r="29" spans="2:11" ht="12" thickBot="1" x14ac:dyDescent="0.25">
      <c r="B29" s="75" t="s">
        <v>33</v>
      </c>
      <c r="C29" s="76"/>
      <c r="D29" s="76"/>
      <c r="E29" s="76"/>
      <c r="F29" s="77"/>
      <c r="G29" s="35">
        <f>SUM(G21:G28)</f>
        <v>54800000</v>
      </c>
      <c r="H29" s="54"/>
      <c r="I29" s="37">
        <f>SUM(I21:I28)</f>
        <v>56825000</v>
      </c>
      <c r="J29" s="57"/>
      <c r="K29" s="37">
        <f>SUM(K21:K28)</f>
        <v>55812500</v>
      </c>
    </row>
    <row r="30" spans="2:11" ht="12" thickBot="1" x14ac:dyDescent="0.25">
      <c r="B30" s="79" t="s">
        <v>34</v>
      </c>
      <c r="C30" s="80"/>
      <c r="D30" s="80"/>
      <c r="E30" s="80"/>
      <c r="F30" s="81"/>
      <c r="G30" s="56">
        <f>G18+G29</f>
        <v>141490688</v>
      </c>
      <c r="H30" s="63"/>
      <c r="I30" s="56">
        <f>I18+I29</f>
        <v>142038408.31999999</v>
      </c>
      <c r="J30" s="63"/>
      <c r="K30" s="56">
        <f>K18+K29</f>
        <v>141764548.16</v>
      </c>
    </row>
    <row r="31" spans="2:11" ht="12" thickBot="1" x14ac:dyDescent="0.25">
      <c r="B31" s="75" t="s">
        <v>35</v>
      </c>
      <c r="C31" s="76"/>
      <c r="D31" s="76"/>
      <c r="E31" s="76"/>
      <c r="F31" s="77"/>
      <c r="G31" s="56">
        <f>G30*0.19</f>
        <v>26883230.719999999</v>
      </c>
      <c r="H31" s="38"/>
      <c r="I31" s="56">
        <f t="shared" ref="I31" si="8">I30*0.19</f>
        <v>26987297.580800001</v>
      </c>
      <c r="J31" s="38"/>
      <c r="K31" s="56">
        <f t="shared" ref="K31" si="9">K30*0.19</f>
        <v>26935264.150399998</v>
      </c>
    </row>
    <row r="32" spans="2:11" ht="12" thickBot="1" x14ac:dyDescent="0.25">
      <c r="B32" s="75" t="s">
        <v>36</v>
      </c>
      <c r="C32" s="76"/>
      <c r="D32" s="76"/>
      <c r="E32" s="76"/>
      <c r="F32" s="77"/>
      <c r="G32" s="55">
        <f>SUM(G30:G31)</f>
        <v>168373918.72</v>
      </c>
      <c r="H32" s="73"/>
      <c r="I32" s="55">
        <f>SUM(I30:I31)</f>
        <v>169025705.90079999</v>
      </c>
      <c r="J32" s="73"/>
      <c r="K32" s="55">
        <f>SUM(K30:K31)</f>
        <v>168699812.31040001</v>
      </c>
    </row>
    <row r="34" spans="9:9" x14ac:dyDescent="0.2">
      <c r="I34" s="64"/>
    </row>
    <row r="35" spans="9:9" x14ac:dyDescent="0.2">
      <c r="I35" s="64"/>
    </row>
    <row r="37" spans="9:9" x14ac:dyDescent="0.2">
      <c r="I37" s="64"/>
    </row>
    <row r="39" spans="9:9" x14ac:dyDescent="0.2">
      <c r="I39" s="64"/>
    </row>
  </sheetData>
  <mergeCells count="26">
    <mergeCell ref="C20:D20"/>
    <mergeCell ref="C21:D21"/>
    <mergeCell ref="C22:D22"/>
    <mergeCell ref="B2:K2"/>
    <mergeCell ref="B19:G19"/>
    <mergeCell ref="B4:B5"/>
    <mergeCell ref="C4:C5"/>
    <mergeCell ref="D4:D5"/>
    <mergeCell ref="E4:E5"/>
    <mergeCell ref="F4:G4"/>
    <mergeCell ref="J4:K4"/>
    <mergeCell ref="B6:G6"/>
    <mergeCell ref="B16:F16"/>
    <mergeCell ref="B17:F17"/>
    <mergeCell ref="B18:F18"/>
    <mergeCell ref="H4:I4"/>
    <mergeCell ref="C23:D23"/>
    <mergeCell ref="C24:D24"/>
    <mergeCell ref="B32:F32"/>
    <mergeCell ref="C26:D26"/>
    <mergeCell ref="C27:D27"/>
    <mergeCell ref="C28:D28"/>
    <mergeCell ref="B29:F29"/>
    <mergeCell ref="B30:F30"/>
    <mergeCell ref="B31:F31"/>
    <mergeCell ref="C25:D25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Sede 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Vladimir Cruz Ríos</cp:lastModifiedBy>
  <dcterms:created xsi:type="dcterms:W3CDTF">2025-09-17T12:25:19Z</dcterms:created>
  <dcterms:modified xsi:type="dcterms:W3CDTF">2025-09-18T16:26:57Z</dcterms:modified>
</cp:coreProperties>
</file>