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Z:\Procesos 2025\Septiembre\09-19-9am Fiscalia Regional Caribe  Ups\Propuesta\"/>
    </mc:Choice>
  </mc:AlternateContent>
  <xr:revisionPtr revIDLastSave="0" documentId="13_ncr:1_{84C51B2B-D5BF-4233-9D94-AF34B197468A}" xr6:coauthVersionLast="47" xr6:coauthVersionMax="47" xr10:uidLastSave="{00000000-0000-0000-0000-000000000000}"/>
  <bookViews>
    <workbookView xWindow="-120" yWindow="-120" windowWidth="29040" windowHeight="15720" xr2:uid="{8E542231-4AFF-4DB8-8963-F785DB326386}"/>
  </bookViews>
  <sheets>
    <sheet name="O.E" sheetId="1" r:id="rId1"/>
  </sheets>
  <externalReferences>
    <externalReference r:id="rId2"/>
  </externalReferences>
  <definedNames>
    <definedName name="_xlnm._FilterDatabase" localSheetId="0" hidden="1">O.E!$A$6:$J$6</definedName>
    <definedName name="_Hlk199410828" localSheetId="0">O.E!$D$71</definedName>
    <definedName name="_Hlk202433657" localSheetId="0">O.E!$C$71</definedName>
    <definedName name="_Hlk203731731" localSheetId="0">O.E!$D$72</definedName>
    <definedName name="_xlnm.Print_Area" localSheetId="0">O.E!$A$1:$M$6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1" l="1"/>
  <c r="J8" i="1"/>
  <c r="J9" i="1"/>
  <c r="J10" i="1"/>
  <c r="J11" i="1"/>
  <c r="J12" i="1"/>
  <c r="J13" i="1"/>
  <c r="J14" i="1"/>
  <c r="K14" i="1" s="1"/>
  <c r="L14" i="1" s="1"/>
  <c r="J15" i="1"/>
  <c r="J16" i="1"/>
  <c r="J17" i="1"/>
  <c r="J18" i="1"/>
  <c r="K18" i="1" s="1"/>
  <c r="L18" i="1" s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6" i="1"/>
  <c r="K6" i="1" s="1"/>
  <c r="L6" i="1" s="1"/>
  <c r="L21" i="1"/>
  <c r="K61" i="1"/>
  <c r="L61" i="1" s="1"/>
  <c r="K60" i="1"/>
  <c r="L60" i="1" s="1"/>
  <c r="K59" i="1"/>
  <c r="L59" i="1" s="1"/>
  <c r="K58" i="1"/>
  <c r="L58" i="1" s="1"/>
  <c r="K57" i="1"/>
  <c r="L57" i="1" s="1"/>
  <c r="K56" i="1"/>
  <c r="L56" i="1" s="1"/>
  <c r="K55" i="1"/>
  <c r="L55" i="1" s="1"/>
  <c r="K54" i="1"/>
  <c r="L54" i="1" s="1"/>
  <c r="K49" i="1"/>
  <c r="L49" i="1" s="1"/>
  <c r="G49" i="1"/>
  <c r="F49" i="1"/>
  <c r="E49" i="1"/>
  <c r="D49" i="1"/>
  <c r="C49" i="1"/>
  <c r="B49" i="1"/>
  <c r="K48" i="1"/>
  <c r="L48" i="1" s="1"/>
  <c r="G48" i="1"/>
  <c r="F48" i="1"/>
  <c r="E48" i="1"/>
  <c r="D48" i="1"/>
  <c r="C48" i="1"/>
  <c r="B48" i="1"/>
  <c r="K47" i="1"/>
  <c r="L47" i="1" s="1"/>
  <c r="G47" i="1"/>
  <c r="F47" i="1"/>
  <c r="E47" i="1"/>
  <c r="D47" i="1"/>
  <c r="C47" i="1"/>
  <c r="B47" i="1"/>
  <c r="K46" i="1"/>
  <c r="L46" i="1" s="1"/>
  <c r="G46" i="1"/>
  <c r="F46" i="1"/>
  <c r="E46" i="1"/>
  <c r="D46" i="1"/>
  <c r="C46" i="1"/>
  <c r="B46" i="1"/>
  <c r="K45" i="1"/>
  <c r="L45" i="1" s="1"/>
  <c r="G45" i="1"/>
  <c r="F45" i="1"/>
  <c r="E45" i="1"/>
  <c r="D45" i="1"/>
  <c r="C45" i="1"/>
  <c r="B45" i="1"/>
  <c r="K44" i="1"/>
  <c r="L44" i="1" s="1"/>
  <c r="G44" i="1"/>
  <c r="F44" i="1"/>
  <c r="E44" i="1"/>
  <c r="D44" i="1"/>
  <c r="C44" i="1"/>
  <c r="B44" i="1"/>
  <c r="K43" i="1"/>
  <c r="L43" i="1" s="1"/>
  <c r="G43" i="1"/>
  <c r="F43" i="1"/>
  <c r="E43" i="1"/>
  <c r="D43" i="1"/>
  <c r="C43" i="1"/>
  <c r="B43" i="1"/>
  <c r="K42" i="1"/>
  <c r="L42" i="1" s="1"/>
  <c r="G42" i="1"/>
  <c r="F42" i="1"/>
  <c r="E42" i="1"/>
  <c r="D42" i="1"/>
  <c r="C42" i="1"/>
  <c r="B42" i="1"/>
  <c r="K41" i="1"/>
  <c r="L41" i="1" s="1"/>
  <c r="G41" i="1"/>
  <c r="F41" i="1"/>
  <c r="E41" i="1"/>
  <c r="D41" i="1"/>
  <c r="C41" i="1"/>
  <c r="B41" i="1"/>
  <c r="K40" i="1"/>
  <c r="L40" i="1" s="1"/>
  <c r="G40" i="1"/>
  <c r="F40" i="1"/>
  <c r="E40" i="1"/>
  <c r="D40" i="1"/>
  <c r="C40" i="1"/>
  <c r="B40" i="1"/>
  <c r="K39" i="1"/>
  <c r="L39" i="1" s="1"/>
  <c r="G39" i="1"/>
  <c r="F39" i="1"/>
  <c r="E39" i="1"/>
  <c r="D39" i="1"/>
  <c r="C39" i="1"/>
  <c r="B39" i="1"/>
  <c r="K38" i="1"/>
  <c r="L38" i="1" s="1"/>
  <c r="G38" i="1"/>
  <c r="F38" i="1"/>
  <c r="E38" i="1"/>
  <c r="D38" i="1"/>
  <c r="C38" i="1"/>
  <c r="B38" i="1"/>
  <c r="K37" i="1"/>
  <c r="L37" i="1" s="1"/>
  <c r="G37" i="1"/>
  <c r="F37" i="1"/>
  <c r="E37" i="1"/>
  <c r="D37" i="1"/>
  <c r="C37" i="1"/>
  <c r="B37" i="1"/>
  <c r="K36" i="1"/>
  <c r="L36" i="1" s="1"/>
  <c r="G36" i="1"/>
  <c r="F36" i="1"/>
  <c r="E36" i="1"/>
  <c r="D36" i="1"/>
  <c r="C36" i="1"/>
  <c r="B36" i="1"/>
  <c r="K35" i="1"/>
  <c r="L35" i="1" s="1"/>
  <c r="G35" i="1"/>
  <c r="F35" i="1"/>
  <c r="E35" i="1"/>
  <c r="D35" i="1"/>
  <c r="C35" i="1"/>
  <c r="B35" i="1"/>
  <c r="K34" i="1"/>
  <c r="L34" i="1" s="1"/>
  <c r="G34" i="1"/>
  <c r="F34" i="1"/>
  <c r="E34" i="1"/>
  <c r="D34" i="1"/>
  <c r="C34" i="1"/>
  <c r="B34" i="1"/>
  <c r="K33" i="1"/>
  <c r="L33" i="1" s="1"/>
  <c r="G33" i="1"/>
  <c r="F33" i="1"/>
  <c r="E33" i="1"/>
  <c r="D33" i="1"/>
  <c r="C33" i="1"/>
  <c r="B33" i="1"/>
  <c r="K32" i="1"/>
  <c r="L32" i="1" s="1"/>
  <c r="G32" i="1"/>
  <c r="F32" i="1"/>
  <c r="E32" i="1"/>
  <c r="D32" i="1"/>
  <c r="C32" i="1"/>
  <c r="B32" i="1"/>
  <c r="K31" i="1"/>
  <c r="L31" i="1" s="1"/>
  <c r="G31" i="1"/>
  <c r="F31" i="1"/>
  <c r="E31" i="1"/>
  <c r="D31" i="1"/>
  <c r="C31" i="1"/>
  <c r="B31" i="1"/>
  <c r="K30" i="1"/>
  <c r="L30" i="1" s="1"/>
  <c r="G30" i="1"/>
  <c r="F30" i="1"/>
  <c r="E30" i="1"/>
  <c r="D30" i="1"/>
  <c r="C30" i="1"/>
  <c r="B30" i="1"/>
  <c r="K29" i="1"/>
  <c r="L29" i="1" s="1"/>
  <c r="G29" i="1"/>
  <c r="F29" i="1"/>
  <c r="E29" i="1"/>
  <c r="D29" i="1"/>
  <c r="C29" i="1"/>
  <c r="B29" i="1"/>
  <c r="K28" i="1"/>
  <c r="L28" i="1" s="1"/>
  <c r="G28" i="1"/>
  <c r="F28" i="1"/>
  <c r="E28" i="1"/>
  <c r="D28" i="1"/>
  <c r="C28" i="1"/>
  <c r="B28" i="1"/>
  <c r="K27" i="1"/>
  <c r="L27" i="1" s="1"/>
  <c r="G27" i="1"/>
  <c r="F27" i="1"/>
  <c r="E27" i="1"/>
  <c r="D27" i="1"/>
  <c r="C27" i="1"/>
  <c r="B27" i="1"/>
  <c r="K26" i="1"/>
  <c r="L26" i="1" s="1"/>
  <c r="G26" i="1"/>
  <c r="F26" i="1"/>
  <c r="E26" i="1"/>
  <c r="D26" i="1"/>
  <c r="C26" i="1"/>
  <c r="B26" i="1"/>
  <c r="K25" i="1"/>
  <c r="L25" i="1" s="1"/>
  <c r="G25" i="1"/>
  <c r="F25" i="1"/>
  <c r="E25" i="1"/>
  <c r="D25" i="1"/>
  <c r="C25" i="1"/>
  <c r="B25" i="1"/>
  <c r="K24" i="1"/>
  <c r="L24" i="1" s="1"/>
  <c r="G24" i="1"/>
  <c r="F24" i="1"/>
  <c r="E24" i="1"/>
  <c r="D24" i="1"/>
  <c r="C24" i="1"/>
  <c r="B24" i="1"/>
  <c r="K23" i="1"/>
  <c r="L23" i="1" s="1"/>
  <c r="G23" i="1"/>
  <c r="F23" i="1"/>
  <c r="E23" i="1"/>
  <c r="D23" i="1"/>
  <c r="C23" i="1"/>
  <c r="B23" i="1"/>
  <c r="K22" i="1"/>
  <c r="L22" i="1" s="1"/>
  <c r="G22" i="1"/>
  <c r="F22" i="1"/>
  <c r="E22" i="1"/>
  <c r="D22" i="1"/>
  <c r="C22" i="1"/>
  <c r="B22" i="1"/>
  <c r="G21" i="1"/>
  <c r="F21" i="1"/>
  <c r="E21" i="1"/>
  <c r="D21" i="1"/>
  <c r="C21" i="1"/>
  <c r="B21" i="1"/>
  <c r="K20" i="1"/>
  <c r="L20" i="1" s="1"/>
  <c r="G20" i="1"/>
  <c r="F20" i="1"/>
  <c r="E20" i="1"/>
  <c r="D20" i="1"/>
  <c r="C20" i="1"/>
  <c r="B20" i="1"/>
  <c r="K19" i="1"/>
  <c r="L19" i="1" s="1"/>
  <c r="G19" i="1"/>
  <c r="F19" i="1"/>
  <c r="E19" i="1"/>
  <c r="D19" i="1"/>
  <c r="C19" i="1"/>
  <c r="B19" i="1"/>
  <c r="G18" i="1"/>
  <c r="F18" i="1"/>
  <c r="E18" i="1"/>
  <c r="D18" i="1"/>
  <c r="C18" i="1"/>
  <c r="B18" i="1"/>
  <c r="K17" i="1"/>
  <c r="L17" i="1" s="1"/>
  <c r="G17" i="1"/>
  <c r="F17" i="1"/>
  <c r="E17" i="1"/>
  <c r="D17" i="1"/>
  <c r="C17" i="1"/>
  <c r="B17" i="1"/>
  <c r="K16" i="1"/>
  <c r="L16" i="1" s="1"/>
  <c r="G16" i="1"/>
  <c r="F16" i="1"/>
  <c r="E16" i="1"/>
  <c r="D16" i="1"/>
  <c r="C16" i="1"/>
  <c r="B16" i="1"/>
  <c r="K15" i="1"/>
  <c r="L15" i="1" s="1"/>
  <c r="G15" i="1"/>
  <c r="F15" i="1"/>
  <c r="E15" i="1"/>
  <c r="D15" i="1"/>
  <c r="C15" i="1"/>
  <c r="B15" i="1"/>
  <c r="G14" i="1"/>
  <c r="F14" i="1"/>
  <c r="E14" i="1"/>
  <c r="D14" i="1"/>
  <c r="C14" i="1"/>
  <c r="B14" i="1"/>
  <c r="K13" i="1"/>
  <c r="L13" i="1" s="1"/>
  <c r="G13" i="1"/>
  <c r="F13" i="1"/>
  <c r="E13" i="1"/>
  <c r="D13" i="1"/>
  <c r="C13" i="1"/>
  <c r="B13" i="1"/>
  <c r="K12" i="1"/>
  <c r="L12" i="1" s="1"/>
  <c r="G12" i="1"/>
  <c r="F12" i="1"/>
  <c r="E12" i="1"/>
  <c r="D12" i="1"/>
  <c r="C12" i="1"/>
  <c r="B12" i="1"/>
  <c r="K11" i="1"/>
  <c r="L11" i="1" s="1"/>
  <c r="G11" i="1"/>
  <c r="F11" i="1"/>
  <c r="E11" i="1"/>
  <c r="D11" i="1"/>
  <c r="C11" i="1"/>
  <c r="B11" i="1"/>
  <c r="O10" i="1"/>
  <c r="K10" i="1"/>
  <c r="L10" i="1" s="1"/>
  <c r="G10" i="1"/>
  <c r="F10" i="1"/>
  <c r="E10" i="1"/>
  <c r="D10" i="1"/>
  <c r="C10" i="1"/>
  <c r="B10" i="1"/>
  <c r="K9" i="1"/>
  <c r="L9" i="1" s="1"/>
  <c r="O9" i="1"/>
  <c r="G9" i="1"/>
  <c r="F9" i="1"/>
  <c r="E9" i="1"/>
  <c r="D9" i="1"/>
  <c r="C9" i="1"/>
  <c r="B9" i="1"/>
  <c r="K8" i="1"/>
  <c r="L8" i="1" s="1"/>
  <c r="O8" i="1"/>
  <c r="G8" i="1"/>
  <c r="F8" i="1"/>
  <c r="E8" i="1"/>
  <c r="D8" i="1"/>
  <c r="C8" i="1"/>
  <c r="B8" i="1"/>
  <c r="K7" i="1"/>
  <c r="L7" i="1" s="1"/>
  <c r="O7" i="1"/>
  <c r="G7" i="1"/>
  <c r="F7" i="1"/>
  <c r="E7" i="1"/>
  <c r="D7" i="1"/>
  <c r="C7" i="1"/>
  <c r="B7" i="1"/>
  <c r="O6" i="1"/>
  <c r="Q6" i="1" s="1"/>
  <c r="G6" i="1"/>
  <c r="F6" i="1"/>
  <c r="E6" i="1"/>
  <c r="D6" i="1"/>
  <c r="C6" i="1"/>
  <c r="B6" i="1"/>
  <c r="L62" i="1" l="1"/>
  <c r="L50" i="1"/>
  <c r="P9" i="1"/>
  <c r="R6" i="1"/>
  <c r="R50" i="1" s="1"/>
  <c r="P10" i="1"/>
  <c r="Q8" i="1"/>
  <c r="R8" i="1" s="1"/>
  <c r="P8" i="1"/>
  <c r="R51" i="1"/>
  <c r="P7" i="1"/>
  <c r="Q7" i="1"/>
  <c r="R7" i="1" s="1"/>
  <c r="P6" i="1"/>
  <c r="P50" i="1" s="1"/>
  <c r="Q10" i="1"/>
  <c r="R10" i="1" s="1"/>
  <c r="Q9" i="1"/>
  <c r="R9" i="1" s="1"/>
  <c r="L64" i="1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<sst xmlns="http://schemas.openxmlformats.org/spreadsheetml/2006/main" count="53" uniqueCount="35">
  <si>
    <t>Contratar el servicio de mantenimiento preventivo y correctivo de las UPS, que se en-cuentran ubicadas en las distintas sedes de las Seccionales que conforman la Regional Caribe de la Fiscalía General de la Nación</t>
  </si>
  <si>
    <t xml:space="preserve">MANTENIMIENTO PREVENTIVO </t>
  </si>
  <si>
    <t>ÍTEM</t>
  </si>
  <si>
    <t>DESCRIPCION</t>
  </si>
  <si>
    <t xml:space="preserve">CAPACIDAD (KVA) UPS </t>
  </si>
  <si>
    <t xml:space="preserve">UBICACIÓN </t>
  </si>
  <si>
    <t>UNIDAD DE MEDIDA</t>
  </si>
  <si>
    <t xml:space="preserve">CANTIDAD </t>
  </si>
  <si>
    <t>VALOR UNITARIO
SIN IVA</t>
  </si>
  <si>
    <t>VALOR IVA</t>
  </si>
  <si>
    <t>VALOR UNITARIO
INCLUIDO IVA</t>
  </si>
  <si>
    <t xml:space="preserve"> </t>
  </si>
  <si>
    <t xml:space="preserve">TOTAL </t>
  </si>
  <si>
    <t>Suministro e instalación de Batería 12 voltios – 7 amperios</t>
  </si>
  <si>
    <t>Unidad</t>
  </si>
  <si>
    <t>Suministro e instalación de Batería 12 voltios – 9 amperios</t>
  </si>
  <si>
    <t>Suministro e instalación de Batería 12 voltios – 12 amperios</t>
  </si>
  <si>
    <t>Suministro e instalación de Batería 12 voltios – 18 amperios</t>
  </si>
  <si>
    <t>Suministro e instalación de Batería 12 voltios – 23 amperios</t>
  </si>
  <si>
    <t>Suministro e instalación de Batería 12 voltios – 30 amperios</t>
  </si>
  <si>
    <t>Suministro e instalación de Batería 12 voltios – 55 amperios</t>
  </si>
  <si>
    <t>Suministro e instalación de Batería 12 voltios – 80 amperios</t>
  </si>
  <si>
    <t>Fecha de elaboración: 27/08/2024</t>
  </si>
  <si>
    <t>Estudio del Sector: No: 219</t>
  </si>
  <si>
    <t xml:space="preserve">ANEXO OFERTA ECONÓMICA </t>
  </si>
  <si>
    <t xml:space="preserve">OFERTA ECONÓMICA </t>
  </si>
  <si>
    <t>TECHO PRESUPUESTAL</t>
  </si>
  <si>
    <t>N/A</t>
  </si>
  <si>
    <t>Nota:La Isla de San Andrés se encuentra exenta de IVA</t>
  </si>
  <si>
    <t>ITEMS</t>
  </si>
  <si>
    <t>MANTENIMIENTO CORRECTIVO</t>
  </si>
  <si>
    <t>Representante Legal:</t>
  </si>
  <si>
    <t>GERSON JAIR SAENZ ROJAS</t>
  </si>
  <si>
    <t>C.C./lugar de expedición</t>
  </si>
  <si>
    <t>80065772 de Bogotá D.C.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</si>
</sst>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&quot;$&quot;\ #,##0"/>
    <numFmt numFmtId="165" formatCode="_-&quot;$&quot;* #,##0.00_-;\-&quot;$&quot;* #,##0.00_-;_-&quot;$&quot;* &quot;-&quot;??_-;_-@_-"/>
    <numFmt numFmtId="166" formatCode="&quot;$&quot;\ #,##0.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b/>
      <sz val="11"/>
      <name val="Arial Narrow"/>
      <family val="2"/>
    </font>
    <font>
      <sz val="11"/>
      <color theme="1"/>
      <name val="Arial"/>
      <family val="2"/>
    </font>
    <font>
      <sz val="9"/>
      <name val="Arial Narrow"/>
      <family val="2"/>
    </font>
    <font>
      <b/>
      <sz val="10"/>
      <color rgb="FF000000"/>
      <name val="Arial Narrow"/>
      <family val="2"/>
    </font>
    <font>
      <b/>
      <sz val="9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164" fontId="8" fillId="0" borderId="0" xfId="0" applyNumberFormat="1" applyFont="1" applyAlignment="1">
      <alignment vertical="center" wrapText="1"/>
    </xf>
    <xf numFmtId="164" fontId="4" fillId="0" borderId="0" xfId="0" applyNumberFormat="1" applyFont="1" applyAlignment="1">
      <alignment vertical="center" wrapText="1"/>
    </xf>
    <xf numFmtId="164" fontId="2" fillId="0" borderId="1" xfId="2" applyNumberFormat="1" applyFont="1" applyFill="1" applyBorder="1" applyAlignment="1">
      <alignment horizontal="center" vertical="center"/>
    </xf>
    <xf numFmtId="166" fontId="4" fillId="0" borderId="0" xfId="0" applyNumberFormat="1" applyFont="1" applyAlignment="1">
      <alignment vertical="center" wrapText="1"/>
    </xf>
    <xf numFmtId="43" fontId="4" fillId="0" borderId="0" xfId="1" applyFont="1" applyFill="1" applyAlignment="1">
      <alignment vertical="center" wrapText="1"/>
    </xf>
    <xf numFmtId="164" fontId="2" fillId="4" borderId="1" xfId="2" applyNumberFormat="1" applyFont="1" applyFill="1" applyBorder="1" applyAlignment="1">
      <alignment horizontal="center" vertical="center"/>
    </xf>
    <xf numFmtId="0" fontId="12" fillId="0" borderId="0" xfId="0" applyFont="1"/>
    <xf numFmtId="0" fontId="4" fillId="0" borderId="0" xfId="0" applyFont="1"/>
    <xf numFmtId="166" fontId="4" fillId="0" borderId="0" xfId="0" applyNumberFormat="1" applyFont="1"/>
    <xf numFmtId="164" fontId="13" fillId="2" borderId="1" xfId="0" applyNumberFormat="1" applyFont="1" applyFill="1" applyBorder="1" applyAlignment="1">
      <alignment horizontal="center" vertical="center"/>
    </xf>
    <xf numFmtId="43" fontId="4" fillId="0" borderId="0" xfId="1" applyFont="1" applyFill="1"/>
    <xf numFmtId="0" fontId="13" fillId="0" borderId="0" xfId="0" applyFont="1"/>
    <xf numFmtId="0" fontId="12" fillId="0" borderId="0" xfId="0" applyFont="1" applyAlignment="1">
      <alignment horizontal="center" vertical="center"/>
    </xf>
    <xf numFmtId="0" fontId="13" fillId="0" borderId="1" xfId="0" applyFont="1" applyBorder="1"/>
    <xf numFmtId="0" fontId="8" fillId="5" borderId="11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14" fillId="0" borderId="0" xfId="0" applyFont="1"/>
    <xf numFmtId="0" fontId="4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left" vertical="justify" wrapText="1"/>
    </xf>
    <xf numFmtId="0" fontId="16" fillId="0" borderId="0" xfId="0" applyFont="1"/>
    <xf numFmtId="0" fontId="5" fillId="0" borderId="0" xfId="0" applyFont="1" applyAlignment="1">
      <alignment vertical="center"/>
    </xf>
    <xf numFmtId="0" fontId="7" fillId="0" borderId="0" xfId="0" applyFont="1"/>
    <xf numFmtId="165" fontId="4" fillId="0" borderId="0" xfId="2" applyFont="1" applyAlignment="1">
      <alignment vertical="center"/>
    </xf>
    <xf numFmtId="165" fontId="2" fillId="0" borderId="0" xfId="2" applyFont="1" applyAlignment="1">
      <alignment vertical="center"/>
    </xf>
    <xf numFmtId="165" fontId="4" fillId="0" borderId="0" xfId="2" applyFont="1" applyAlignment="1">
      <alignment vertical="center" wrapText="1"/>
    </xf>
    <xf numFmtId="165" fontId="4" fillId="0" borderId="0" xfId="2" applyFont="1"/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 vertical="justify" wrapText="1"/>
    </xf>
    <xf numFmtId="0" fontId="13" fillId="0" borderId="1" xfId="0" applyFont="1" applyBorder="1" applyAlignment="1">
      <alignment horizont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3" fillId="2" borderId="1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justify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justify" vertical="center" wrapText="1"/>
    </xf>
    <xf numFmtId="0" fontId="5" fillId="0" borderId="0" xfId="0" applyFont="1" applyBorder="1"/>
    <xf numFmtId="0" fontId="17" fillId="0" borderId="0" xfId="0" applyFont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271436</xdr:colOff>
      <xdr:row>1</xdr:row>
      <xdr:rowOff>171857</xdr:rowOff>
    </xdr:from>
    <xdr:to>
      <xdr:col>2</xdr:col>
      <xdr:colOff>2052913</xdr:colOff>
      <xdr:row>1</xdr:row>
      <xdr:rowOff>581025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5BDB18-4881-44F1-9D0E-B68DD8546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11" y="533807"/>
          <a:ext cx="2286302" cy="4091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fiscaliagovco-my.sharepoint.com/personal/rosana_llinas_fiscalia_gov_co/Documents/WONDER%20OFICINA/CONTRATACI&#211;N%20%20REGIONAL%20CARIBE/2025/M&#205;NIMA/MTTO%20UPS/Anexo%20I%20-%20Estudio%20del%20Sector.xlsm" TargetMode="External"/><Relationship Id="rId1" Type="http://schemas.openxmlformats.org/officeDocument/2006/relationships/externalLinkPath" Target="https://fiscaliagovco-my.sharepoint.com/personal/rosana_llinas_fiscalia_gov_co/Documents/WONDER%20OFICINA/CONTRATACI&#211;N%20%20REGIONAL%20CARIBE/2025/M&#205;NIMA/MTTO%20UPS/Anexo%20I%20-%20Estudio%20del%20Secto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EXO 1 - COTIZACIONES"/>
      <sheetName val="ANEXO 2 - PROY COSTOS"/>
    </sheetNames>
    <sheetDataSet>
      <sheetData sheetId="0">
        <row r="5">
          <cell r="B5">
            <v>1</v>
          </cell>
          <cell r="C5" t="str">
            <v>NETION 20KVA</v>
          </cell>
          <cell r="D5">
            <v>20</v>
          </cell>
          <cell r="E5" t="str">
            <v xml:space="preserve">BARRANQUILLA </v>
          </cell>
          <cell r="F5" t="str">
            <v>Unidad</v>
          </cell>
          <cell r="G5">
            <v>1</v>
          </cell>
        </row>
        <row r="6">
          <cell r="B6">
            <v>2</v>
          </cell>
          <cell r="C6" t="str">
            <v>LIEBERT EXM 60 KVA</v>
          </cell>
          <cell r="D6">
            <v>60</v>
          </cell>
          <cell r="E6" t="str">
            <v xml:space="preserve">BARRANQUILLA </v>
          </cell>
          <cell r="F6" t="str">
            <v>Unidad</v>
          </cell>
          <cell r="G6">
            <v>1</v>
          </cell>
        </row>
        <row r="7">
          <cell r="B7">
            <v>3</v>
          </cell>
          <cell r="C7" t="str">
            <v>MTEK JAL33030XL 30 KVA</v>
          </cell>
          <cell r="D7">
            <v>30</v>
          </cell>
          <cell r="E7" t="str">
            <v>SOLEDAD</v>
          </cell>
          <cell r="F7" t="str">
            <v>Unidad</v>
          </cell>
          <cell r="G7">
            <v>1</v>
          </cell>
        </row>
        <row r="8">
          <cell r="B8">
            <v>4</v>
          </cell>
          <cell r="C8" t="str">
            <v>LIEBERT 10 KVA</v>
          </cell>
          <cell r="D8">
            <v>10</v>
          </cell>
          <cell r="E8" t="str">
            <v>PUERTO COLOMBIA</v>
          </cell>
          <cell r="F8" t="str">
            <v>Unidad</v>
          </cell>
          <cell r="G8">
            <v>1</v>
          </cell>
        </row>
        <row r="9">
          <cell r="B9">
            <v>5</v>
          </cell>
          <cell r="C9" t="str">
            <v>LIEBERT 10 KVA</v>
          </cell>
          <cell r="D9">
            <v>10</v>
          </cell>
          <cell r="E9" t="str">
            <v>SABANALARGA</v>
          </cell>
          <cell r="F9" t="str">
            <v>Unidad</v>
          </cell>
          <cell r="G9">
            <v>1</v>
          </cell>
        </row>
        <row r="10">
          <cell r="B10">
            <v>6</v>
          </cell>
          <cell r="C10" t="str">
            <v>TITÁN BIFÁSICA 3KVA</v>
          </cell>
          <cell r="D10">
            <v>3</v>
          </cell>
          <cell r="E10" t="str">
            <v>CARTAGENA</v>
          </cell>
          <cell r="F10" t="str">
            <v>Unidad</v>
          </cell>
          <cell r="G10">
            <v>1</v>
          </cell>
        </row>
        <row r="11">
          <cell r="B11">
            <v>7</v>
          </cell>
          <cell r="C11" t="str">
            <v xml:space="preserve"> MICRO NET BIFASICA1 KVA</v>
          </cell>
          <cell r="D11">
            <v>1</v>
          </cell>
          <cell r="E11" t="str">
            <v>CARTAGENA</v>
          </cell>
          <cell r="F11" t="str">
            <v>Unidad</v>
          </cell>
          <cell r="G11">
            <v>1</v>
          </cell>
        </row>
        <row r="12">
          <cell r="B12">
            <v>8</v>
          </cell>
          <cell r="C12" t="str">
            <v xml:space="preserve"> TITÁN TRIFÁSICA 30 KVA</v>
          </cell>
          <cell r="D12">
            <v>30</v>
          </cell>
          <cell r="E12" t="str">
            <v>CARTAGENA</v>
          </cell>
          <cell r="F12" t="str">
            <v>Unidad</v>
          </cell>
          <cell r="G12">
            <v>1</v>
          </cell>
        </row>
        <row r="13">
          <cell r="B13">
            <v>9</v>
          </cell>
          <cell r="C13" t="str">
            <v>MICRONET 2000 VA MONOFASICA</v>
          </cell>
          <cell r="D13">
            <v>2</v>
          </cell>
          <cell r="E13" t="str">
            <v>CARTAGENA</v>
          </cell>
          <cell r="F13" t="str">
            <v>Unidad</v>
          </cell>
          <cell r="G13">
            <v>1</v>
          </cell>
        </row>
        <row r="14">
          <cell r="B14">
            <v>10</v>
          </cell>
          <cell r="C14" t="str">
            <v>APC BACK-UPS PRO TOWER 1500VA (BR1500G)</v>
          </cell>
          <cell r="D14" t="str">
            <v>1.5</v>
          </cell>
          <cell r="E14" t="str">
            <v>CARTAGENA</v>
          </cell>
          <cell r="F14" t="str">
            <v>Unidad</v>
          </cell>
          <cell r="G14">
            <v>1</v>
          </cell>
        </row>
        <row r="15">
          <cell r="B15">
            <v>11</v>
          </cell>
          <cell r="C15" t="str">
            <v xml:space="preserve"> LIEBERT GXT4 MONOFASICA 1,5 KVA</v>
          </cell>
          <cell r="D15" t="str">
            <v>1.5</v>
          </cell>
          <cell r="E15" t="str">
            <v>CARTAGENA</v>
          </cell>
          <cell r="F15" t="str">
            <v>Unidad</v>
          </cell>
          <cell r="G15">
            <v>1</v>
          </cell>
        </row>
        <row r="16">
          <cell r="B16">
            <v>12</v>
          </cell>
          <cell r="C16" t="str">
            <v xml:space="preserve">PEI BIFÁSICA DE 10 KVA </v>
          </cell>
          <cell r="D16">
            <v>10</v>
          </cell>
          <cell r="E16" t="str">
            <v>CARMEN_DE_BOLIVAR</v>
          </cell>
          <cell r="F16" t="str">
            <v>Unidad</v>
          </cell>
          <cell r="G16">
            <v>1</v>
          </cell>
        </row>
        <row r="17">
          <cell r="B17">
            <v>13</v>
          </cell>
          <cell r="C17" t="str">
            <v>EATON DE 30 KVA</v>
          </cell>
          <cell r="D17">
            <v>30</v>
          </cell>
          <cell r="E17" t="str">
            <v>CARTAGENA</v>
          </cell>
          <cell r="F17" t="str">
            <v>Unidad</v>
          </cell>
          <cell r="G17">
            <v>1</v>
          </cell>
        </row>
        <row r="18">
          <cell r="B18">
            <v>14</v>
          </cell>
          <cell r="C18" t="str">
            <v>EATON 9130 DE 3 KVA</v>
          </cell>
          <cell r="D18">
            <v>3</v>
          </cell>
          <cell r="E18" t="str">
            <v>CARTAGENA</v>
          </cell>
          <cell r="F18" t="str">
            <v>Unidad</v>
          </cell>
          <cell r="G18">
            <v>1</v>
          </cell>
        </row>
        <row r="19">
          <cell r="B19">
            <v>15</v>
          </cell>
          <cell r="C19" t="str">
            <v>ROBOTEC UX2-2B 3,000 V</v>
          </cell>
          <cell r="D19">
            <v>3</v>
          </cell>
          <cell r="E19" t="str">
            <v>CARTAGENA</v>
          </cell>
          <cell r="F19" t="str">
            <v>Unidad</v>
          </cell>
          <cell r="G19">
            <v>1</v>
          </cell>
        </row>
        <row r="20">
          <cell r="B20">
            <v>16</v>
          </cell>
          <cell r="C20" t="str">
            <v xml:space="preserve">TITAN 6  KVA </v>
          </cell>
          <cell r="D20">
            <v>6</v>
          </cell>
          <cell r="E20" t="str">
            <v>SAN ANDRES</v>
          </cell>
          <cell r="F20" t="str">
            <v>Unidad</v>
          </cell>
          <cell r="G20">
            <v>1</v>
          </cell>
        </row>
        <row r="21">
          <cell r="B21">
            <v>17</v>
          </cell>
          <cell r="C21" t="str">
            <v>UPS ENERGEX GALLEON 10 KVA</v>
          </cell>
          <cell r="D21">
            <v>10</v>
          </cell>
          <cell r="E21" t="str">
            <v xml:space="preserve">VALLEDUPAR </v>
          </cell>
          <cell r="F21" t="str">
            <v>Unidad</v>
          </cell>
          <cell r="G21">
            <v>1</v>
          </cell>
        </row>
        <row r="22">
          <cell r="B22">
            <v>18</v>
          </cell>
          <cell r="C22" t="str">
            <v>UPS Liebert GXT4 DE 10 KVA</v>
          </cell>
          <cell r="D22">
            <v>10</v>
          </cell>
          <cell r="E22" t="str">
            <v>VALLEDUPAR</v>
          </cell>
          <cell r="F22" t="str">
            <v>Unidad</v>
          </cell>
          <cell r="G22">
            <v>1</v>
          </cell>
        </row>
        <row r="23">
          <cell r="B23">
            <v>19</v>
          </cell>
          <cell r="C23" t="str">
            <v xml:space="preserve">UPS  MTEK JAL33024  24 KVA </v>
          </cell>
          <cell r="D23">
            <v>24</v>
          </cell>
          <cell r="E23" t="str">
            <v xml:space="preserve">VALLEDUPAR </v>
          </cell>
          <cell r="F23" t="str">
            <v>Unidad</v>
          </cell>
          <cell r="G23">
            <v>1</v>
          </cell>
        </row>
        <row r="24">
          <cell r="B24">
            <v>20</v>
          </cell>
          <cell r="C24" t="str">
            <v>UPS ROBOTEC MONOFASICA 3 KVA</v>
          </cell>
          <cell r="D24">
            <v>3</v>
          </cell>
          <cell r="E24" t="str">
            <v xml:space="preserve">VALLEDUPAR </v>
          </cell>
          <cell r="F24" t="str">
            <v>Unidad</v>
          </cell>
          <cell r="G24">
            <v>1</v>
          </cell>
        </row>
        <row r="25">
          <cell r="B25">
            <v>21</v>
          </cell>
          <cell r="C25" t="str">
            <v xml:space="preserve">MGO DE 3 KVA </v>
          </cell>
          <cell r="D25">
            <v>3</v>
          </cell>
          <cell r="E25" t="str">
            <v>EL PASO</v>
          </cell>
          <cell r="F25" t="str">
            <v>Unidad</v>
          </cell>
          <cell r="G25">
            <v>1</v>
          </cell>
        </row>
        <row r="26">
          <cell r="B26">
            <v>22</v>
          </cell>
          <cell r="C26" t="str">
            <v>TITAN 40 KVA</v>
          </cell>
          <cell r="D26">
            <v>40</v>
          </cell>
          <cell r="E26" t="str">
            <v>RIOHACHA</v>
          </cell>
          <cell r="F26" t="str">
            <v>Unidad</v>
          </cell>
          <cell r="G26">
            <v>1</v>
          </cell>
        </row>
        <row r="27">
          <cell r="B27">
            <v>23</v>
          </cell>
          <cell r="C27" t="str">
            <v>TITAN 10 KVA</v>
          </cell>
          <cell r="D27">
            <v>10</v>
          </cell>
          <cell r="E27" t="str">
            <v>RIOHACHA</v>
          </cell>
          <cell r="F27" t="str">
            <v>Unidad</v>
          </cell>
          <cell r="G27">
            <v>1</v>
          </cell>
        </row>
        <row r="28">
          <cell r="B28">
            <v>24</v>
          </cell>
          <cell r="C28" t="str">
            <v>APC - MODELO SRT5KXLT</v>
          </cell>
          <cell r="D28">
            <v>5</v>
          </cell>
          <cell r="E28" t="str">
            <v>RIOHACHA</v>
          </cell>
          <cell r="F28" t="str">
            <v>Unidad</v>
          </cell>
          <cell r="G28">
            <v>1</v>
          </cell>
        </row>
        <row r="29">
          <cell r="B29">
            <v>25</v>
          </cell>
          <cell r="C29" t="str">
            <v>TITAN 10 KVA</v>
          </cell>
          <cell r="D29">
            <v>10</v>
          </cell>
          <cell r="E29" t="str">
            <v xml:space="preserve">FONSECA </v>
          </cell>
          <cell r="F29" t="str">
            <v>Unidad</v>
          </cell>
          <cell r="G29">
            <v>1</v>
          </cell>
        </row>
        <row r="30">
          <cell r="B30">
            <v>26</v>
          </cell>
          <cell r="C30" t="str">
            <v>TITAN 10 KVA</v>
          </cell>
          <cell r="D30">
            <v>10</v>
          </cell>
          <cell r="E30" t="str">
            <v xml:space="preserve">FONSECA </v>
          </cell>
          <cell r="F30" t="str">
            <v>Unidad</v>
          </cell>
          <cell r="G30">
            <v>1</v>
          </cell>
        </row>
        <row r="31">
          <cell r="B31">
            <v>27</v>
          </cell>
          <cell r="C31" t="str">
            <v>LIEBERT 20 KVA</v>
          </cell>
          <cell r="D31">
            <v>20</v>
          </cell>
          <cell r="E31" t="str">
            <v>MAICAO</v>
          </cell>
          <cell r="F31" t="str">
            <v>Unidad</v>
          </cell>
          <cell r="G31">
            <v>1</v>
          </cell>
        </row>
        <row r="32">
          <cell r="B32">
            <v>28</v>
          </cell>
          <cell r="C32" t="str">
            <v>KEHUA TECH 10 KVA</v>
          </cell>
          <cell r="D32">
            <v>10</v>
          </cell>
          <cell r="E32" t="str">
            <v>SANTA MARTA</v>
          </cell>
          <cell r="F32" t="str">
            <v>Unidad</v>
          </cell>
          <cell r="G32">
            <v>1</v>
          </cell>
        </row>
        <row r="33">
          <cell r="B33">
            <v>29</v>
          </cell>
          <cell r="C33" t="str">
            <v>POWERCOM 3 KVA</v>
          </cell>
          <cell r="D33">
            <v>3</v>
          </cell>
          <cell r="E33" t="str">
            <v>SANTA MARTA</v>
          </cell>
          <cell r="F33" t="str">
            <v>Unidad</v>
          </cell>
          <cell r="G33">
            <v>1</v>
          </cell>
        </row>
        <row r="34">
          <cell r="B34">
            <v>30</v>
          </cell>
          <cell r="C34" t="str">
            <v>LIEBERT GXT2 1 KVA</v>
          </cell>
          <cell r="D34">
            <v>1</v>
          </cell>
          <cell r="E34" t="str">
            <v>SANTA MARTA</v>
          </cell>
          <cell r="F34" t="str">
            <v>Unidad</v>
          </cell>
          <cell r="G34">
            <v>1</v>
          </cell>
        </row>
        <row r="35">
          <cell r="B35">
            <v>31</v>
          </cell>
          <cell r="C35" t="str">
            <v>KEHUA TECH 15 KVA</v>
          </cell>
          <cell r="D35">
            <v>15</v>
          </cell>
          <cell r="E35" t="str">
            <v>SANTA MARTA</v>
          </cell>
          <cell r="F35" t="str">
            <v>Unidad</v>
          </cell>
          <cell r="G35">
            <v>1</v>
          </cell>
        </row>
        <row r="36">
          <cell r="B36">
            <v>32</v>
          </cell>
          <cell r="C36" t="str">
            <v xml:space="preserve">ROBOTEC UX2-2B 3 KVA </v>
          </cell>
          <cell r="D36">
            <v>3</v>
          </cell>
          <cell r="E36" t="str">
            <v>SANTA MARTA</v>
          </cell>
          <cell r="F36" t="str">
            <v>Unidad</v>
          </cell>
          <cell r="G36">
            <v>1</v>
          </cell>
        </row>
        <row r="37">
          <cell r="B37">
            <v>33</v>
          </cell>
          <cell r="C37" t="str">
            <v>KEHUA TECH 30 KVA</v>
          </cell>
          <cell r="D37">
            <v>30</v>
          </cell>
          <cell r="E37" t="str">
            <v>SANTA MARTA</v>
          </cell>
          <cell r="F37" t="str">
            <v>Unidad</v>
          </cell>
          <cell r="G37">
            <v>1</v>
          </cell>
        </row>
        <row r="38">
          <cell r="B38">
            <v>34</v>
          </cell>
          <cell r="C38" t="str">
            <v>PEI 6 KVA</v>
          </cell>
          <cell r="D38">
            <v>6</v>
          </cell>
          <cell r="E38" t="str">
            <v>SANTA MARTA</v>
          </cell>
          <cell r="F38" t="str">
            <v>Unidad</v>
          </cell>
          <cell r="G38">
            <v>1</v>
          </cell>
        </row>
        <row r="39">
          <cell r="B39">
            <v>35</v>
          </cell>
          <cell r="C39" t="str">
            <v xml:space="preserve"> EATON POWERWARE 3 KVA</v>
          </cell>
          <cell r="D39">
            <v>3</v>
          </cell>
          <cell r="E39" t="str">
            <v>SANTA MARTA</v>
          </cell>
          <cell r="F39" t="str">
            <v>Unidad</v>
          </cell>
          <cell r="G39">
            <v>1</v>
          </cell>
        </row>
        <row r="40">
          <cell r="B40">
            <v>36</v>
          </cell>
          <cell r="C40" t="str">
            <v>MTEK 2 KVA</v>
          </cell>
          <cell r="D40">
            <v>2</v>
          </cell>
          <cell r="E40" t="str">
            <v>SANTA MARTA</v>
          </cell>
          <cell r="F40" t="str">
            <v>Unidad</v>
          </cell>
          <cell r="G40">
            <v>1</v>
          </cell>
        </row>
        <row r="41">
          <cell r="B41">
            <v>37</v>
          </cell>
          <cell r="C41" t="str">
            <v>J&amp;R 750 VA</v>
          </cell>
          <cell r="D41" t="str">
            <v>750 VA</v>
          </cell>
          <cell r="E41" t="str">
            <v>SANTA MARTA</v>
          </cell>
          <cell r="F41" t="str">
            <v>Unidad</v>
          </cell>
          <cell r="G41">
            <v>1</v>
          </cell>
        </row>
        <row r="42">
          <cell r="B42">
            <v>38</v>
          </cell>
          <cell r="C42" t="str">
            <v>PEI 1000 VA</v>
          </cell>
          <cell r="D42">
            <v>1</v>
          </cell>
          <cell r="E42" t="str">
            <v>SANTA MARTA</v>
          </cell>
          <cell r="F42" t="str">
            <v>Unidad</v>
          </cell>
          <cell r="G42">
            <v>1</v>
          </cell>
        </row>
        <row r="43">
          <cell r="B43">
            <v>39</v>
          </cell>
          <cell r="C43" t="str">
            <v xml:space="preserve">UPS LIEBERT 40 KVA </v>
          </cell>
          <cell r="D43">
            <v>40</v>
          </cell>
          <cell r="E43" t="str">
            <v>SANTA MARTA</v>
          </cell>
          <cell r="F43" t="str">
            <v>Unidad</v>
          </cell>
          <cell r="G43">
            <v>1</v>
          </cell>
        </row>
        <row r="44">
          <cell r="B44">
            <v>40</v>
          </cell>
          <cell r="C44" t="str">
            <v>APC 1300 VA</v>
          </cell>
          <cell r="D44" t="str">
            <v>1300 VA</v>
          </cell>
          <cell r="E44" t="str">
            <v>SANTA MARTA</v>
          </cell>
          <cell r="F44" t="str">
            <v>Unidad</v>
          </cell>
          <cell r="G44">
            <v>1</v>
          </cell>
        </row>
        <row r="45">
          <cell r="B45">
            <v>41</v>
          </cell>
          <cell r="C45" t="str">
            <v>PEI 7 KVA</v>
          </cell>
          <cell r="D45">
            <v>7</v>
          </cell>
          <cell r="E45" t="str">
            <v>CIENAGA</v>
          </cell>
          <cell r="F45" t="str">
            <v>Unidad</v>
          </cell>
          <cell r="G45">
            <v>1</v>
          </cell>
        </row>
        <row r="46">
          <cell r="B46">
            <v>42</v>
          </cell>
          <cell r="C46" t="str">
            <v>TITAN – TIPO RACK 3 KVA</v>
          </cell>
          <cell r="D46">
            <v>3</v>
          </cell>
          <cell r="E46" t="str">
            <v>CIENAGA</v>
          </cell>
          <cell r="F46" t="str">
            <v>Unidad</v>
          </cell>
          <cell r="G46">
            <v>1</v>
          </cell>
        </row>
        <row r="47">
          <cell r="B47">
            <v>43</v>
          </cell>
          <cell r="C47" t="str">
            <v xml:space="preserve"> NETION 10 KVA</v>
          </cell>
          <cell r="D47">
            <v>10</v>
          </cell>
          <cell r="E47" t="str">
            <v>FUNDACIÓN</v>
          </cell>
          <cell r="F47" t="str">
            <v>Unidad</v>
          </cell>
          <cell r="G47">
            <v>1</v>
          </cell>
        </row>
        <row r="48">
          <cell r="B48">
            <v>44</v>
          </cell>
          <cell r="C48" t="str">
            <v xml:space="preserve"> PEI 6 KVA</v>
          </cell>
          <cell r="D48">
            <v>6</v>
          </cell>
          <cell r="E48" t="str">
            <v xml:space="preserve">PLATO </v>
          </cell>
          <cell r="F48" t="str">
            <v>Unidad</v>
          </cell>
          <cell r="G48">
            <v>1</v>
          </cell>
        </row>
      </sheetData>
      <sheetData sheetId="1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E677C-1532-45BB-A985-F4457D2CDC48}">
  <sheetPr codeName="Hoja3"/>
  <dimension ref="A1:Y77"/>
  <sheetViews>
    <sheetView tabSelected="1" topLeftCell="A55" zoomScaleNormal="100" workbookViewId="0">
      <selection activeCell="C66" sqref="C66:E67"/>
    </sheetView>
  </sheetViews>
  <sheetFormatPr baseColWidth="10" defaultColWidth="11.42578125" defaultRowHeight="15" x14ac:dyDescent="0.25"/>
  <cols>
    <col min="1" max="1" width="2.7109375" style="20" customWidth="1"/>
    <col min="2" max="2" width="7.5703125" style="29" customWidth="1"/>
    <col min="3" max="3" width="35.140625" style="29" customWidth="1"/>
    <col min="4" max="4" width="18" style="29" customWidth="1"/>
    <col min="5" max="5" width="14.85546875" style="29" customWidth="1"/>
    <col min="6" max="6" width="12.7109375" style="30" customWidth="1"/>
    <col min="7" max="7" width="11.140625" style="20" customWidth="1"/>
    <col min="8" max="9" width="2.7109375" style="20" customWidth="1"/>
    <col min="10" max="13" width="17" style="20" customWidth="1"/>
    <col min="14" max="14" width="13.85546875" style="42" bestFit="1" customWidth="1"/>
    <col min="15" max="15" width="14.7109375" style="20" hidden="1" customWidth="1"/>
    <col min="16" max="16" width="15.5703125" style="20" hidden="1" customWidth="1"/>
    <col min="17" max="17" width="16.140625" style="20" hidden="1" customWidth="1"/>
    <col min="18" max="18" width="18" style="20" hidden="1" customWidth="1"/>
    <col min="19" max="16384" width="11.42578125" style="20"/>
  </cols>
  <sheetData>
    <row r="1" spans="1:18" s="2" customFormat="1" ht="28.5" customHeight="1" x14ac:dyDescent="0.25">
      <c r="A1" s="1"/>
      <c r="B1" s="56" t="s">
        <v>24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39"/>
    </row>
    <row r="2" spans="1:18" s="1" customFormat="1" ht="54" customHeight="1" x14ac:dyDescent="0.25">
      <c r="B2" s="57"/>
      <c r="C2" s="57"/>
      <c r="D2" s="58" t="s">
        <v>0</v>
      </c>
      <c r="E2" s="59"/>
      <c r="F2" s="59"/>
      <c r="G2" s="59"/>
      <c r="H2" s="59"/>
      <c r="I2" s="59"/>
      <c r="J2" s="59"/>
      <c r="K2" s="59"/>
      <c r="L2" s="59"/>
      <c r="M2" s="60"/>
      <c r="N2" s="40"/>
    </row>
    <row r="3" spans="1:18" s="1" customFormat="1" ht="18.75" customHeight="1" x14ac:dyDescent="0.25">
      <c r="B3" s="61" t="s">
        <v>1</v>
      </c>
      <c r="C3" s="62"/>
      <c r="D3" s="62"/>
      <c r="E3" s="62"/>
      <c r="F3" s="62"/>
      <c r="G3" s="63"/>
      <c r="H3" s="3"/>
      <c r="I3" s="4"/>
      <c r="J3" s="67" t="s">
        <v>25</v>
      </c>
      <c r="K3" s="67"/>
      <c r="L3" s="67"/>
      <c r="M3" s="54" t="s">
        <v>26</v>
      </c>
      <c r="N3" s="40"/>
    </row>
    <row r="4" spans="1:18" s="1" customFormat="1" ht="16.5" x14ac:dyDescent="0.25">
      <c r="B4" s="64"/>
      <c r="C4" s="65"/>
      <c r="D4" s="65"/>
      <c r="E4" s="65"/>
      <c r="F4" s="65"/>
      <c r="G4" s="66"/>
      <c r="H4" s="3"/>
      <c r="I4" s="4"/>
      <c r="J4" s="67"/>
      <c r="K4" s="67"/>
      <c r="L4" s="67"/>
      <c r="M4" s="55"/>
      <c r="N4" s="40"/>
    </row>
    <row r="5" spans="1:18" s="9" customFormat="1" ht="25.5" x14ac:dyDescent="0.25">
      <c r="A5" s="5"/>
      <c r="B5" s="6" t="s">
        <v>2</v>
      </c>
      <c r="C5" s="6" t="s">
        <v>3</v>
      </c>
      <c r="D5" s="6" t="s">
        <v>4</v>
      </c>
      <c r="E5" s="6" t="s">
        <v>5</v>
      </c>
      <c r="F5" s="6" t="s">
        <v>6</v>
      </c>
      <c r="G5" s="6" t="s">
        <v>7</v>
      </c>
      <c r="H5" s="3"/>
      <c r="I5" s="7"/>
      <c r="J5" s="8" t="s">
        <v>8</v>
      </c>
      <c r="K5" s="8" t="s">
        <v>9</v>
      </c>
      <c r="L5" s="8" t="s">
        <v>10</v>
      </c>
      <c r="M5" s="8" t="s">
        <v>10</v>
      </c>
      <c r="N5" s="41" t="s">
        <v>11</v>
      </c>
    </row>
    <row r="6" spans="1:18" s="9" customFormat="1" ht="16.5" x14ac:dyDescent="0.25">
      <c r="A6" s="5"/>
      <c r="B6" s="10">
        <f>+'[1]ANEXO 1 - COTIZACIONES'!B5</f>
        <v>1</v>
      </c>
      <c r="C6" s="11" t="str">
        <f>+'[1]ANEXO 1 - COTIZACIONES'!C5</f>
        <v>NETION 20KVA</v>
      </c>
      <c r="D6" s="12">
        <f>+'[1]ANEXO 1 - COTIZACIONES'!D5</f>
        <v>20</v>
      </c>
      <c r="E6" s="11" t="str">
        <f>+'[1]ANEXO 1 - COTIZACIONES'!E5</f>
        <v xml:space="preserve">BARRANQUILLA </v>
      </c>
      <c r="F6" s="11" t="str">
        <f>+'[1]ANEXO 1 - COTIZACIONES'!F5</f>
        <v>Unidad</v>
      </c>
      <c r="G6" s="12">
        <f>+'[1]ANEXO 1 - COTIZACIONES'!G5</f>
        <v>1</v>
      </c>
      <c r="H6" s="13"/>
      <c r="I6" s="14"/>
      <c r="J6" s="15">
        <f>M6*0.52</f>
        <v>292207.67680000002</v>
      </c>
      <c r="K6" s="15">
        <f>ROUND(J6*19%,2)</f>
        <v>55519.46</v>
      </c>
      <c r="L6" s="15">
        <f>+K6+J6</f>
        <v>347727.13680000004</v>
      </c>
      <c r="M6" s="15">
        <v>561937.84</v>
      </c>
      <c r="N6" s="41" t="s">
        <v>11</v>
      </c>
      <c r="O6" s="16" t="e">
        <f>+AVERAGE(H6:H6)</f>
        <v>#DIV/0!</v>
      </c>
      <c r="P6" s="9" t="e">
        <f>+O6*F6*1.19</f>
        <v>#DIV/0!</v>
      </c>
      <c r="Q6" s="16" t="e">
        <f>+AVERAGE(O6,MIN(H6:H6))</f>
        <v>#DIV/0!</v>
      </c>
      <c r="R6" s="17" t="e">
        <f>+Q6*1.19*F6</f>
        <v>#DIV/0!</v>
      </c>
    </row>
    <row r="7" spans="1:18" s="9" customFormat="1" ht="16.5" x14ac:dyDescent="0.25">
      <c r="A7" s="5"/>
      <c r="B7" s="10">
        <f>+'[1]ANEXO 1 - COTIZACIONES'!B6</f>
        <v>2</v>
      </c>
      <c r="C7" s="11" t="str">
        <f>+'[1]ANEXO 1 - COTIZACIONES'!C6</f>
        <v>LIEBERT EXM 60 KVA</v>
      </c>
      <c r="D7" s="12">
        <f>+'[1]ANEXO 1 - COTIZACIONES'!D6</f>
        <v>60</v>
      </c>
      <c r="E7" s="11" t="str">
        <f>+'[1]ANEXO 1 - COTIZACIONES'!E6</f>
        <v xml:space="preserve">BARRANQUILLA </v>
      </c>
      <c r="F7" s="11" t="str">
        <f>+'[1]ANEXO 1 - COTIZACIONES'!F6</f>
        <v>Unidad</v>
      </c>
      <c r="G7" s="12">
        <f>+'[1]ANEXO 1 - COTIZACIONES'!G6</f>
        <v>1</v>
      </c>
      <c r="H7" s="13"/>
      <c r="I7" s="14"/>
      <c r="J7" s="15">
        <f t="shared" ref="J7:J49" si="0">M7*0.52</f>
        <v>450177</v>
      </c>
      <c r="K7" s="15">
        <f t="shared" ref="K7:K49" si="1">ROUND(J7*19%,2)</f>
        <v>85533.63</v>
      </c>
      <c r="L7" s="15">
        <f t="shared" ref="L7:L49" si="2">+K7+J7</f>
        <v>535710.63</v>
      </c>
      <c r="M7" s="15">
        <v>865725</v>
      </c>
      <c r="N7" s="41"/>
      <c r="O7" s="16" t="e">
        <f>+AVERAGE(H7:H7)</f>
        <v>#DIV/0!</v>
      </c>
      <c r="P7" s="9" t="e">
        <f>+O7*F7*1.19</f>
        <v>#DIV/0!</v>
      </c>
      <c r="Q7" s="16" t="e">
        <f>+AVERAGE(O7,MIN(H7:H7))</f>
        <v>#DIV/0!</v>
      </c>
      <c r="R7" s="17" t="e">
        <f>+Q7*1.19*F7</f>
        <v>#DIV/0!</v>
      </c>
    </row>
    <row r="8" spans="1:18" s="9" customFormat="1" ht="16.5" x14ac:dyDescent="0.25">
      <c r="A8" s="5"/>
      <c r="B8" s="10">
        <f>+'[1]ANEXO 1 - COTIZACIONES'!B7</f>
        <v>3</v>
      </c>
      <c r="C8" s="11" t="str">
        <f>+'[1]ANEXO 1 - COTIZACIONES'!C7</f>
        <v>MTEK JAL33030XL 30 KVA</v>
      </c>
      <c r="D8" s="12">
        <f>+'[1]ANEXO 1 - COTIZACIONES'!D7</f>
        <v>30</v>
      </c>
      <c r="E8" s="11" t="str">
        <f>+'[1]ANEXO 1 - COTIZACIONES'!E7</f>
        <v>SOLEDAD</v>
      </c>
      <c r="F8" s="11" t="str">
        <f>+'[1]ANEXO 1 - COTIZACIONES'!F7</f>
        <v>Unidad</v>
      </c>
      <c r="G8" s="12">
        <f>+'[1]ANEXO 1 - COTIZACIONES'!G7</f>
        <v>1</v>
      </c>
      <c r="H8" s="13"/>
      <c r="I8" s="14"/>
      <c r="J8" s="15">
        <f t="shared" si="0"/>
        <v>315928.34000000003</v>
      </c>
      <c r="K8" s="15">
        <f t="shared" si="1"/>
        <v>60026.38</v>
      </c>
      <c r="L8" s="15">
        <f t="shared" si="2"/>
        <v>375954.72000000003</v>
      </c>
      <c r="M8" s="15">
        <v>607554.5</v>
      </c>
      <c r="N8" s="41"/>
      <c r="O8" s="16" t="e">
        <f>+AVERAGE(H8:H8)</f>
        <v>#DIV/0!</v>
      </c>
      <c r="P8" s="9" t="e">
        <f>+O8*F8*1.19</f>
        <v>#DIV/0!</v>
      </c>
      <c r="Q8" s="16" t="e">
        <f>+AVERAGE(O8,MIN(H8:H8))</f>
        <v>#DIV/0!</v>
      </c>
      <c r="R8" s="17" t="e">
        <f>+Q8*1.19*F8</f>
        <v>#DIV/0!</v>
      </c>
    </row>
    <row r="9" spans="1:18" s="9" customFormat="1" ht="33" x14ac:dyDescent="0.25">
      <c r="A9" s="5"/>
      <c r="B9" s="10">
        <f>+'[1]ANEXO 1 - COTIZACIONES'!B8</f>
        <v>4</v>
      </c>
      <c r="C9" s="11" t="str">
        <f>+'[1]ANEXO 1 - COTIZACIONES'!C8</f>
        <v>LIEBERT 10 KVA</v>
      </c>
      <c r="D9" s="12">
        <f>+'[1]ANEXO 1 - COTIZACIONES'!D8</f>
        <v>10</v>
      </c>
      <c r="E9" s="11" t="str">
        <f>+'[1]ANEXO 1 - COTIZACIONES'!E8</f>
        <v>PUERTO COLOMBIA</v>
      </c>
      <c r="F9" s="11" t="str">
        <f>+'[1]ANEXO 1 - COTIZACIONES'!F8</f>
        <v>Unidad</v>
      </c>
      <c r="G9" s="12">
        <f>+'[1]ANEXO 1 - COTIZACIONES'!G8</f>
        <v>1</v>
      </c>
      <c r="H9" s="13"/>
      <c r="I9" s="14"/>
      <c r="J9" s="15">
        <f t="shared" si="0"/>
        <v>183319.5</v>
      </c>
      <c r="K9" s="15">
        <f t="shared" si="1"/>
        <v>34830.71</v>
      </c>
      <c r="L9" s="15">
        <f t="shared" si="2"/>
        <v>218150.21</v>
      </c>
      <c r="M9" s="15">
        <v>352537.5</v>
      </c>
      <c r="N9" s="41"/>
      <c r="O9" s="16" t="e">
        <f>+AVERAGE(H9:H9)</f>
        <v>#DIV/0!</v>
      </c>
      <c r="P9" s="9" t="e">
        <f>+O9*F9*1.19</f>
        <v>#DIV/0!</v>
      </c>
      <c r="Q9" s="16" t="e">
        <f>+AVERAGE(O9,MIN(H9:H9))</f>
        <v>#DIV/0!</v>
      </c>
      <c r="R9" s="17" t="e">
        <f>+Q9*1.19*F9</f>
        <v>#DIV/0!</v>
      </c>
    </row>
    <row r="10" spans="1:18" s="9" customFormat="1" ht="16.5" x14ac:dyDescent="0.25">
      <c r="A10" s="5"/>
      <c r="B10" s="10">
        <f>+'[1]ANEXO 1 - COTIZACIONES'!B9</f>
        <v>5</v>
      </c>
      <c r="C10" s="11" t="str">
        <f>+'[1]ANEXO 1 - COTIZACIONES'!C9</f>
        <v>LIEBERT 10 KVA</v>
      </c>
      <c r="D10" s="12">
        <f>+'[1]ANEXO 1 - COTIZACIONES'!D9</f>
        <v>10</v>
      </c>
      <c r="E10" s="11" t="str">
        <f>+'[1]ANEXO 1 - COTIZACIONES'!E9</f>
        <v>SABANALARGA</v>
      </c>
      <c r="F10" s="11" t="str">
        <f>+'[1]ANEXO 1 - COTIZACIONES'!F9</f>
        <v>Unidad</v>
      </c>
      <c r="G10" s="12">
        <f>+'[1]ANEXO 1 - COTIZACIONES'!G9</f>
        <v>1</v>
      </c>
      <c r="H10" s="13"/>
      <c r="I10" s="14"/>
      <c r="J10" s="15">
        <f t="shared" si="0"/>
        <v>187187</v>
      </c>
      <c r="K10" s="15">
        <f t="shared" si="1"/>
        <v>35565.53</v>
      </c>
      <c r="L10" s="15">
        <f t="shared" si="2"/>
        <v>222752.53</v>
      </c>
      <c r="M10" s="15">
        <v>359975</v>
      </c>
      <c r="N10" s="41"/>
      <c r="O10" s="16" t="e">
        <f>+AVERAGE(H10:H10)</f>
        <v>#DIV/0!</v>
      </c>
      <c r="P10" s="9" t="e">
        <f>+O10*F10*1.19</f>
        <v>#DIV/0!</v>
      </c>
      <c r="Q10" s="16" t="e">
        <f>+AVERAGE(O10,MIN(H10:H10))</f>
        <v>#DIV/0!</v>
      </c>
      <c r="R10" s="17" t="e">
        <f>+Q10*1.19*F10</f>
        <v>#DIV/0!</v>
      </c>
    </row>
    <row r="11" spans="1:18" s="9" customFormat="1" ht="16.5" x14ac:dyDescent="0.25">
      <c r="A11" s="5"/>
      <c r="B11" s="10">
        <f>+'[1]ANEXO 1 - COTIZACIONES'!B10</f>
        <v>6</v>
      </c>
      <c r="C11" s="11" t="str">
        <f>+'[1]ANEXO 1 - COTIZACIONES'!C10</f>
        <v>TITÁN BIFÁSICA 3KVA</v>
      </c>
      <c r="D11" s="12">
        <f>+'[1]ANEXO 1 - COTIZACIONES'!D10</f>
        <v>3</v>
      </c>
      <c r="E11" s="11" t="str">
        <f>+'[1]ANEXO 1 - COTIZACIONES'!E10</f>
        <v>CARTAGENA</v>
      </c>
      <c r="F11" s="11" t="str">
        <f>+'[1]ANEXO 1 - COTIZACIONES'!F10</f>
        <v>Unidad</v>
      </c>
      <c r="G11" s="12">
        <f>+'[1]ANEXO 1 - COTIZACIONES'!G10</f>
        <v>1</v>
      </c>
      <c r="H11" s="13"/>
      <c r="I11" s="14"/>
      <c r="J11" s="15">
        <f t="shared" si="0"/>
        <v>84569.336800000019</v>
      </c>
      <c r="K11" s="15">
        <f t="shared" si="1"/>
        <v>16068.17</v>
      </c>
      <c r="L11" s="15">
        <f t="shared" si="2"/>
        <v>100637.50680000002</v>
      </c>
      <c r="M11" s="15">
        <v>162633.34000000003</v>
      </c>
      <c r="N11" s="41"/>
      <c r="O11" s="16"/>
      <c r="Q11" s="16"/>
      <c r="R11" s="17"/>
    </row>
    <row r="12" spans="1:18" s="9" customFormat="1" ht="16.5" x14ac:dyDescent="0.25">
      <c r="A12" s="5"/>
      <c r="B12" s="10">
        <f>+'[1]ANEXO 1 - COTIZACIONES'!B11</f>
        <v>7</v>
      </c>
      <c r="C12" s="11" t="str">
        <f>+'[1]ANEXO 1 - COTIZACIONES'!C11</f>
        <v xml:space="preserve"> MICRO NET BIFASICA1 KVA</v>
      </c>
      <c r="D12" s="12">
        <f>+'[1]ANEXO 1 - COTIZACIONES'!D11</f>
        <v>1</v>
      </c>
      <c r="E12" s="11" t="str">
        <f>+'[1]ANEXO 1 - COTIZACIONES'!E11</f>
        <v>CARTAGENA</v>
      </c>
      <c r="F12" s="11" t="str">
        <f>+'[1]ANEXO 1 - COTIZACIONES'!F11</f>
        <v>Unidad</v>
      </c>
      <c r="G12" s="12">
        <f>+'[1]ANEXO 1 - COTIZACIONES'!G11</f>
        <v>1</v>
      </c>
      <c r="H12" s="13"/>
      <c r="I12" s="14"/>
      <c r="J12" s="15">
        <f t="shared" si="0"/>
        <v>72515.627600000007</v>
      </c>
      <c r="K12" s="15">
        <f t="shared" si="1"/>
        <v>13777.97</v>
      </c>
      <c r="L12" s="15">
        <f t="shared" si="2"/>
        <v>86293.597600000008</v>
      </c>
      <c r="M12" s="15">
        <v>139453.13</v>
      </c>
      <c r="N12" s="41"/>
      <c r="O12" s="16"/>
      <c r="Q12" s="16"/>
      <c r="R12" s="17"/>
    </row>
    <row r="13" spans="1:18" s="9" customFormat="1" ht="16.5" x14ac:dyDescent="0.25">
      <c r="A13" s="5"/>
      <c r="B13" s="10">
        <f>+'[1]ANEXO 1 - COTIZACIONES'!B12</f>
        <v>8</v>
      </c>
      <c r="C13" s="11" t="str">
        <f>+'[1]ANEXO 1 - COTIZACIONES'!C12</f>
        <v xml:space="preserve"> TITÁN TRIFÁSICA 30 KVA</v>
      </c>
      <c r="D13" s="12">
        <f>+'[1]ANEXO 1 - COTIZACIONES'!D12</f>
        <v>30</v>
      </c>
      <c r="E13" s="11" t="str">
        <f>+'[1]ANEXO 1 - COTIZACIONES'!E12</f>
        <v>CARTAGENA</v>
      </c>
      <c r="F13" s="11" t="str">
        <f>+'[1]ANEXO 1 - COTIZACIONES'!F12</f>
        <v>Unidad</v>
      </c>
      <c r="G13" s="12">
        <f>+'[1]ANEXO 1 - COTIZACIONES'!G12</f>
        <v>1</v>
      </c>
      <c r="H13" s="13"/>
      <c r="I13" s="14"/>
      <c r="J13" s="15">
        <f t="shared" si="0"/>
        <v>251820.66</v>
      </c>
      <c r="K13" s="15">
        <f t="shared" si="1"/>
        <v>47845.93</v>
      </c>
      <c r="L13" s="15">
        <f t="shared" si="2"/>
        <v>299666.59000000003</v>
      </c>
      <c r="M13" s="15">
        <v>484270.5</v>
      </c>
      <c r="N13" s="41"/>
      <c r="O13" s="16"/>
      <c r="Q13" s="16"/>
      <c r="R13" s="17"/>
    </row>
    <row r="14" spans="1:18" s="9" customFormat="1" ht="16.5" x14ac:dyDescent="0.25">
      <c r="A14" s="5"/>
      <c r="B14" s="10">
        <f>+'[1]ANEXO 1 - COTIZACIONES'!B13</f>
        <v>9</v>
      </c>
      <c r="C14" s="11" t="str">
        <f>+'[1]ANEXO 1 - COTIZACIONES'!C13</f>
        <v>MICRONET 2000 VA MONOFASICA</v>
      </c>
      <c r="D14" s="12">
        <f>+'[1]ANEXO 1 - COTIZACIONES'!D13</f>
        <v>2</v>
      </c>
      <c r="E14" s="11" t="str">
        <f>+'[1]ANEXO 1 - COTIZACIONES'!E13</f>
        <v>CARTAGENA</v>
      </c>
      <c r="F14" s="11" t="str">
        <f>+'[1]ANEXO 1 - COTIZACIONES'!F13</f>
        <v>Unidad</v>
      </c>
      <c r="G14" s="12">
        <f>+'[1]ANEXO 1 - COTIZACIONES'!G13</f>
        <v>1</v>
      </c>
      <c r="H14" s="13"/>
      <c r="I14" s="14"/>
      <c r="J14" s="15">
        <f t="shared" si="0"/>
        <v>74462.268400000001</v>
      </c>
      <c r="K14" s="15">
        <f t="shared" si="1"/>
        <v>14147.83</v>
      </c>
      <c r="L14" s="15">
        <f t="shared" si="2"/>
        <v>88610.098400000003</v>
      </c>
      <c r="M14" s="15">
        <v>143196.66999999998</v>
      </c>
      <c r="N14" s="41"/>
      <c r="O14" s="16"/>
      <c r="Q14" s="16"/>
      <c r="R14" s="17"/>
    </row>
    <row r="15" spans="1:18" s="9" customFormat="1" ht="33" x14ac:dyDescent="0.25">
      <c r="A15" s="5"/>
      <c r="B15" s="10">
        <f>+'[1]ANEXO 1 - COTIZACIONES'!B14</f>
        <v>10</v>
      </c>
      <c r="C15" s="11" t="str">
        <f>+'[1]ANEXO 1 - COTIZACIONES'!C14</f>
        <v>APC BACK-UPS PRO TOWER 1500VA (BR1500G)</v>
      </c>
      <c r="D15" s="12" t="str">
        <f>+'[1]ANEXO 1 - COTIZACIONES'!D14</f>
        <v>1.5</v>
      </c>
      <c r="E15" s="11" t="str">
        <f>+'[1]ANEXO 1 - COTIZACIONES'!E14</f>
        <v>CARTAGENA</v>
      </c>
      <c r="F15" s="11" t="str">
        <f>+'[1]ANEXO 1 - COTIZACIONES'!F14</f>
        <v>Unidad</v>
      </c>
      <c r="G15" s="12">
        <f>+'[1]ANEXO 1 - COTIZACIONES'!G14</f>
        <v>1</v>
      </c>
      <c r="H15" s="13"/>
      <c r="I15" s="14"/>
      <c r="J15" s="15">
        <f t="shared" si="0"/>
        <v>70697.900000000009</v>
      </c>
      <c r="K15" s="15">
        <f t="shared" si="1"/>
        <v>13432.6</v>
      </c>
      <c r="L15" s="15">
        <f t="shared" si="2"/>
        <v>84130.500000000015</v>
      </c>
      <c r="M15" s="15">
        <v>135957.5</v>
      </c>
      <c r="N15" s="41"/>
      <c r="O15" s="16"/>
      <c r="Q15" s="16"/>
      <c r="R15" s="17"/>
    </row>
    <row r="16" spans="1:18" s="9" customFormat="1" ht="16.5" x14ac:dyDescent="0.25">
      <c r="A16" s="5"/>
      <c r="B16" s="10">
        <f>+'[1]ANEXO 1 - COTIZACIONES'!B15</f>
        <v>11</v>
      </c>
      <c r="C16" s="11" t="str">
        <f>+'[1]ANEXO 1 - COTIZACIONES'!C15</f>
        <v xml:space="preserve"> LIEBERT GXT4 MONOFASICA 1,5 KVA</v>
      </c>
      <c r="D16" s="12" t="str">
        <f>+'[1]ANEXO 1 - COTIZACIONES'!D15</f>
        <v>1.5</v>
      </c>
      <c r="E16" s="11" t="str">
        <f>+'[1]ANEXO 1 - COTIZACIONES'!E15</f>
        <v>CARTAGENA</v>
      </c>
      <c r="F16" s="11" t="str">
        <f>+'[1]ANEXO 1 - COTIZACIONES'!F15</f>
        <v>Unidad</v>
      </c>
      <c r="G16" s="12">
        <f>+'[1]ANEXO 1 - COTIZACIONES'!G15</f>
        <v>1</v>
      </c>
      <c r="H16" s="13"/>
      <c r="I16" s="14"/>
      <c r="J16" s="15">
        <f t="shared" si="0"/>
        <v>72244.900000000009</v>
      </c>
      <c r="K16" s="15">
        <f t="shared" si="1"/>
        <v>13726.53</v>
      </c>
      <c r="L16" s="15">
        <f t="shared" si="2"/>
        <v>85971.430000000008</v>
      </c>
      <c r="M16" s="15">
        <v>138932.5</v>
      </c>
      <c r="N16" s="41"/>
      <c r="O16" s="16"/>
      <c r="Q16" s="16"/>
      <c r="R16" s="17"/>
    </row>
    <row r="17" spans="1:25" s="9" customFormat="1" ht="33" x14ac:dyDescent="0.25">
      <c r="A17" s="5"/>
      <c r="B17" s="10">
        <f>+'[1]ANEXO 1 - COTIZACIONES'!B16</f>
        <v>12</v>
      </c>
      <c r="C17" s="11" t="str">
        <f>+'[1]ANEXO 1 - COTIZACIONES'!C16</f>
        <v xml:space="preserve">PEI BIFÁSICA DE 10 KVA </v>
      </c>
      <c r="D17" s="12">
        <f>+'[1]ANEXO 1 - COTIZACIONES'!D16</f>
        <v>10</v>
      </c>
      <c r="E17" s="11" t="str">
        <f>+'[1]ANEXO 1 - COTIZACIONES'!E16</f>
        <v>CARMEN_DE_BOLIVAR</v>
      </c>
      <c r="F17" s="11" t="str">
        <f>+'[1]ANEXO 1 - COTIZACIONES'!F16</f>
        <v>Unidad</v>
      </c>
      <c r="G17" s="12">
        <f>+'[1]ANEXO 1 - COTIZACIONES'!G16</f>
        <v>1</v>
      </c>
      <c r="H17" s="13"/>
      <c r="I17" s="14"/>
      <c r="J17" s="15">
        <f t="shared" si="0"/>
        <v>175584.5</v>
      </c>
      <c r="K17" s="15">
        <f t="shared" si="1"/>
        <v>33361.06</v>
      </c>
      <c r="L17" s="15">
        <f t="shared" si="2"/>
        <v>208945.56</v>
      </c>
      <c r="M17" s="15">
        <v>337662.5</v>
      </c>
      <c r="N17" s="41"/>
      <c r="O17" s="16"/>
      <c r="Q17" s="16"/>
      <c r="R17" s="17"/>
    </row>
    <row r="18" spans="1:25" s="9" customFormat="1" ht="16.5" x14ac:dyDescent="0.25">
      <c r="A18" s="5"/>
      <c r="B18" s="10">
        <f>+'[1]ANEXO 1 - COTIZACIONES'!B17</f>
        <v>13</v>
      </c>
      <c r="C18" s="11" t="str">
        <f>+'[1]ANEXO 1 - COTIZACIONES'!C17</f>
        <v>EATON DE 30 KVA</v>
      </c>
      <c r="D18" s="12">
        <f>+'[1]ANEXO 1 - COTIZACIONES'!D17</f>
        <v>30</v>
      </c>
      <c r="E18" s="11" t="str">
        <f>+'[1]ANEXO 1 - COTIZACIONES'!E17</f>
        <v>CARTAGENA</v>
      </c>
      <c r="F18" s="11" t="str">
        <f>+'[1]ANEXO 1 - COTIZACIONES'!F17</f>
        <v>Unidad</v>
      </c>
      <c r="G18" s="12">
        <f>+'[1]ANEXO 1 - COTIZACIONES'!G17</f>
        <v>1</v>
      </c>
      <c r="H18" s="13"/>
      <c r="I18" s="14"/>
      <c r="J18" s="15">
        <f t="shared" si="0"/>
        <v>269384.26840000006</v>
      </c>
      <c r="K18" s="15">
        <f t="shared" si="1"/>
        <v>51183.01</v>
      </c>
      <c r="L18" s="15">
        <f t="shared" si="2"/>
        <v>320567.27840000007</v>
      </c>
      <c r="M18" s="15">
        <v>518046.67000000004</v>
      </c>
      <c r="N18" s="41"/>
      <c r="O18" s="16"/>
      <c r="Q18" s="16"/>
      <c r="R18" s="17"/>
    </row>
    <row r="19" spans="1:25" s="9" customFormat="1" ht="16.5" x14ac:dyDescent="0.25">
      <c r="A19" s="5"/>
      <c r="B19" s="10">
        <f>+'[1]ANEXO 1 - COTIZACIONES'!B18</f>
        <v>14</v>
      </c>
      <c r="C19" s="11" t="str">
        <f>+'[1]ANEXO 1 - COTIZACIONES'!C18</f>
        <v>EATON 9130 DE 3 KVA</v>
      </c>
      <c r="D19" s="12">
        <f>+'[1]ANEXO 1 - COTIZACIONES'!D18</f>
        <v>3</v>
      </c>
      <c r="E19" s="11" t="str">
        <f>+'[1]ANEXO 1 - COTIZACIONES'!E18</f>
        <v>CARTAGENA</v>
      </c>
      <c r="F19" s="11" t="str">
        <f>+'[1]ANEXO 1 - COTIZACIONES'!F18</f>
        <v>Unidad</v>
      </c>
      <c r="G19" s="12">
        <f>+'[1]ANEXO 1 - COTIZACIONES'!G18</f>
        <v>1</v>
      </c>
      <c r="H19" s="13"/>
      <c r="I19" s="14"/>
      <c r="J19" s="15">
        <f t="shared" si="0"/>
        <v>84569.336800000019</v>
      </c>
      <c r="K19" s="15">
        <f t="shared" si="1"/>
        <v>16068.17</v>
      </c>
      <c r="L19" s="15">
        <f t="shared" si="2"/>
        <v>100637.50680000002</v>
      </c>
      <c r="M19" s="15">
        <v>162633.34000000003</v>
      </c>
      <c r="N19" s="41"/>
      <c r="O19" s="16"/>
      <c r="Q19" s="16"/>
      <c r="R19" s="17"/>
    </row>
    <row r="20" spans="1:25" s="9" customFormat="1" ht="16.5" x14ac:dyDescent="0.25">
      <c r="A20" s="5"/>
      <c r="B20" s="10">
        <f>+'[1]ANEXO 1 - COTIZACIONES'!B19</f>
        <v>15</v>
      </c>
      <c r="C20" s="11" t="str">
        <f>+'[1]ANEXO 1 - COTIZACIONES'!C19</f>
        <v>ROBOTEC UX2-2B 3,000 V</v>
      </c>
      <c r="D20" s="12">
        <f>+'[1]ANEXO 1 - COTIZACIONES'!D19</f>
        <v>3</v>
      </c>
      <c r="E20" s="11" t="str">
        <f>+'[1]ANEXO 1 - COTIZACIONES'!E19</f>
        <v>CARTAGENA</v>
      </c>
      <c r="F20" s="11" t="str">
        <f>+'[1]ANEXO 1 - COTIZACIONES'!F19</f>
        <v>Unidad</v>
      </c>
      <c r="G20" s="12">
        <f>+'[1]ANEXO 1 - COTIZACIONES'!G19</f>
        <v>1</v>
      </c>
      <c r="H20" s="13"/>
      <c r="I20" s="14"/>
      <c r="J20" s="15">
        <f t="shared" si="0"/>
        <v>84569.336800000019</v>
      </c>
      <c r="K20" s="15">
        <f t="shared" si="1"/>
        <v>16068.17</v>
      </c>
      <c r="L20" s="15">
        <f t="shared" si="2"/>
        <v>100637.50680000002</v>
      </c>
      <c r="M20" s="15">
        <v>162633.34000000003</v>
      </c>
      <c r="N20" s="41"/>
      <c r="O20" s="16"/>
      <c r="Q20" s="16"/>
      <c r="R20" s="17"/>
    </row>
    <row r="21" spans="1:25" s="9" customFormat="1" ht="16.5" x14ac:dyDescent="0.25">
      <c r="A21" s="5"/>
      <c r="B21" s="10">
        <f>+'[1]ANEXO 1 - COTIZACIONES'!B20</f>
        <v>16</v>
      </c>
      <c r="C21" s="11" t="str">
        <f>+'[1]ANEXO 1 - COTIZACIONES'!C20</f>
        <v xml:space="preserve">TITAN 6  KVA </v>
      </c>
      <c r="D21" s="12">
        <f>+'[1]ANEXO 1 - COTIZACIONES'!D20</f>
        <v>6</v>
      </c>
      <c r="E21" s="11" t="str">
        <f>+'[1]ANEXO 1 - COTIZACIONES'!E20</f>
        <v>SAN ANDRES</v>
      </c>
      <c r="F21" s="11" t="str">
        <f>+'[1]ANEXO 1 - COTIZACIONES'!F20</f>
        <v>Unidad</v>
      </c>
      <c r="G21" s="12">
        <f>+'[1]ANEXO 1 - COTIZACIONES'!G20</f>
        <v>1</v>
      </c>
      <c r="H21" s="13"/>
      <c r="I21" s="14"/>
      <c r="J21" s="15">
        <f t="shared" si="0"/>
        <v>271700</v>
      </c>
      <c r="K21" s="18" t="s">
        <v>27</v>
      </c>
      <c r="L21" s="15">
        <f>+J21</f>
        <v>271700</v>
      </c>
      <c r="M21" s="15">
        <v>522500</v>
      </c>
      <c r="N21" s="41"/>
      <c r="O21" s="16"/>
      <c r="Q21" s="16"/>
      <c r="R21" s="17"/>
      <c r="T21" s="52" t="s">
        <v>28</v>
      </c>
      <c r="U21" s="52"/>
      <c r="V21" s="52"/>
      <c r="W21" s="52"/>
      <c r="X21" s="52"/>
      <c r="Y21" s="52"/>
    </row>
    <row r="22" spans="1:25" s="9" customFormat="1" ht="16.5" x14ac:dyDescent="0.25">
      <c r="A22" s="5"/>
      <c r="B22" s="10">
        <f>+'[1]ANEXO 1 - COTIZACIONES'!B21</f>
        <v>17</v>
      </c>
      <c r="C22" s="11" t="str">
        <f>+'[1]ANEXO 1 - COTIZACIONES'!C21</f>
        <v>UPS ENERGEX GALLEON 10 KVA</v>
      </c>
      <c r="D22" s="12">
        <f>+'[1]ANEXO 1 - COTIZACIONES'!D21</f>
        <v>10</v>
      </c>
      <c r="E22" s="11" t="str">
        <f>+'[1]ANEXO 1 - COTIZACIONES'!E21</f>
        <v xml:space="preserve">VALLEDUPAR </v>
      </c>
      <c r="F22" s="11" t="str">
        <f>+'[1]ANEXO 1 - COTIZACIONES'!F21</f>
        <v>Unidad</v>
      </c>
      <c r="G22" s="12">
        <f>+'[1]ANEXO 1 - COTIZACIONES'!G21</f>
        <v>1</v>
      </c>
      <c r="H22" s="13"/>
      <c r="I22" s="14"/>
      <c r="J22" s="15">
        <f t="shared" si="0"/>
        <v>157794</v>
      </c>
      <c r="K22" s="15">
        <f t="shared" si="1"/>
        <v>29980.86</v>
      </c>
      <c r="L22" s="15">
        <f t="shared" si="2"/>
        <v>187774.86</v>
      </c>
      <c r="M22" s="15">
        <v>303450</v>
      </c>
      <c r="N22" s="41"/>
      <c r="O22" s="16"/>
      <c r="Q22" s="16"/>
      <c r="R22" s="17"/>
    </row>
    <row r="23" spans="1:25" s="9" customFormat="1" ht="16.5" x14ac:dyDescent="0.25">
      <c r="A23" s="5"/>
      <c r="B23" s="10">
        <f>+'[1]ANEXO 1 - COTIZACIONES'!B22</f>
        <v>18</v>
      </c>
      <c r="C23" s="11" t="str">
        <f>+'[1]ANEXO 1 - COTIZACIONES'!C22</f>
        <v>UPS Liebert GXT4 DE 10 KVA</v>
      </c>
      <c r="D23" s="12">
        <f>+'[1]ANEXO 1 - COTIZACIONES'!D22</f>
        <v>10</v>
      </c>
      <c r="E23" s="11" t="str">
        <f>+'[1]ANEXO 1 - COTIZACIONES'!E22</f>
        <v>VALLEDUPAR</v>
      </c>
      <c r="F23" s="11" t="str">
        <f>+'[1]ANEXO 1 - COTIZACIONES'!F22</f>
        <v>Unidad</v>
      </c>
      <c r="G23" s="12">
        <f>+'[1]ANEXO 1 - COTIZACIONES'!G22</f>
        <v>1</v>
      </c>
      <c r="H23" s="13"/>
      <c r="I23" s="14"/>
      <c r="J23" s="15">
        <f t="shared" si="0"/>
        <v>157794</v>
      </c>
      <c r="K23" s="15">
        <f t="shared" si="1"/>
        <v>29980.86</v>
      </c>
      <c r="L23" s="15">
        <f t="shared" si="2"/>
        <v>187774.86</v>
      </c>
      <c r="M23" s="15">
        <v>303450</v>
      </c>
      <c r="N23" s="41"/>
      <c r="O23" s="16"/>
      <c r="Q23" s="16"/>
      <c r="R23" s="17"/>
    </row>
    <row r="24" spans="1:25" s="9" customFormat="1" ht="16.5" x14ac:dyDescent="0.25">
      <c r="A24" s="5"/>
      <c r="B24" s="10">
        <f>+'[1]ANEXO 1 - COTIZACIONES'!B23</f>
        <v>19</v>
      </c>
      <c r="C24" s="11" t="str">
        <f>+'[1]ANEXO 1 - COTIZACIONES'!C23</f>
        <v xml:space="preserve">UPS  MTEK JAL33024  24 KVA </v>
      </c>
      <c r="D24" s="12">
        <f>+'[1]ANEXO 1 - COTIZACIONES'!D23</f>
        <v>24</v>
      </c>
      <c r="E24" s="11" t="str">
        <f>+'[1]ANEXO 1 - COTIZACIONES'!E23</f>
        <v xml:space="preserve">VALLEDUPAR </v>
      </c>
      <c r="F24" s="11" t="str">
        <f>+'[1]ANEXO 1 - COTIZACIONES'!F23</f>
        <v>Unidad</v>
      </c>
      <c r="G24" s="12">
        <f>+'[1]ANEXO 1 - COTIZACIONES'!G23</f>
        <v>1</v>
      </c>
      <c r="H24" s="13"/>
      <c r="I24" s="14"/>
      <c r="J24" s="15">
        <f t="shared" si="0"/>
        <v>366020.2</v>
      </c>
      <c r="K24" s="15">
        <f t="shared" si="1"/>
        <v>69543.839999999997</v>
      </c>
      <c r="L24" s="15">
        <f t="shared" si="2"/>
        <v>435564.04000000004</v>
      </c>
      <c r="M24" s="15">
        <v>703885</v>
      </c>
      <c r="N24" s="41"/>
      <c r="O24" s="16"/>
      <c r="Q24" s="16"/>
      <c r="R24" s="17"/>
    </row>
    <row r="25" spans="1:25" s="9" customFormat="1" ht="16.5" x14ac:dyDescent="0.25">
      <c r="A25" s="5"/>
      <c r="B25" s="10">
        <f>+'[1]ANEXO 1 - COTIZACIONES'!B24</f>
        <v>20</v>
      </c>
      <c r="C25" s="11" t="str">
        <f>+'[1]ANEXO 1 - COTIZACIONES'!C24</f>
        <v>UPS ROBOTEC MONOFASICA 3 KVA</v>
      </c>
      <c r="D25" s="12">
        <f>+'[1]ANEXO 1 - COTIZACIONES'!D24</f>
        <v>3</v>
      </c>
      <c r="E25" s="11" t="str">
        <f>+'[1]ANEXO 1 - COTIZACIONES'!E24</f>
        <v xml:space="preserve">VALLEDUPAR </v>
      </c>
      <c r="F25" s="11" t="str">
        <f>+'[1]ANEXO 1 - COTIZACIONES'!F24</f>
        <v>Unidad</v>
      </c>
      <c r="G25" s="12">
        <f>+'[1]ANEXO 1 - COTIZACIONES'!G24</f>
        <v>1</v>
      </c>
      <c r="H25" s="13"/>
      <c r="I25" s="14"/>
      <c r="J25" s="15">
        <f t="shared" si="0"/>
        <v>94367</v>
      </c>
      <c r="K25" s="15">
        <f t="shared" si="1"/>
        <v>17929.73</v>
      </c>
      <c r="L25" s="15">
        <f t="shared" si="2"/>
        <v>112296.73</v>
      </c>
      <c r="M25" s="15">
        <v>181475</v>
      </c>
      <c r="N25" s="41"/>
      <c r="O25" s="16"/>
      <c r="Q25" s="16"/>
      <c r="R25" s="17"/>
    </row>
    <row r="26" spans="1:25" s="9" customFormat="1" ht="16.5" x14ac:dyDescent="0.25">
      <c r="A26" s="5"/>
      <c r="B26" s="10">
        <f>+'[1]ANEXO 1 - COTIZACIONES'!B25</f>
        <v>21</v>
      </c>
      <c r="C26" s="11" t="str">
        <f>+'[1]ANEXO 1 - COTIZACIONES'!C25</f>
        <v xml:space="preserve">MGO DE 3 KVA </v>
      </c>
      <c r="D26" s="12">
        <f>+'[1]ANEXO 1 - COTIZACIONES'!D25</f>
        <v>3</v>
      </c>
      <c r="E26" s="11" t="str">
        <f>+'[1]ANEXO 1 - COTIZACIONES'!E25</f>
        <v>EL PASO</v>
      </c>
      <c r="F26" s="11" t="str">
        <f>+'[1]ANEXO 1 - COTIZACIONES'!F25</f>
        <v>Unidad</v>
      </c>
      <c r="G26" s="12">
        <f>+'[1]ANEXO 1 - COTIZACIONES'!G25</f>
        <v>1</v>
      </c>
      <c r="H26" s="13"/>
      <c r="I26" s="14"/>
      <c r="J26" s="15">
        <f t="shared" si="0"/>
        <v>94367</v>
      </c>
      <c r="K26" s="15">
        <f t="shared" si="1"/>
        <v>17929.73</v>
      </c>
      <c r="L26" s="15">
        <f t="shared" si="2"/>
        <v>112296.73</v>
      </c>
      <c r="M26" s="15">
        <v>181475</v>
      </c>
      <c r="N26" s="41"/>
      <c r="O26" s="16"/>
      <c r="Q26" s="16"/>
      <c r="R26" s="17"/>
    </row>
    <row r="27" spans="1:25" s="9" customFormat="1" ht="16.5" x14ac:dyDescent="0.25">
      <c r="A27" s="5"/>
      <c r="B27" s="10">
        <f>+'[1]ANEXO 1 - COTIZACIONES'!B26</f>
        <v>22</v>
      </c>
      <c r="C27" s="11" t="str">
        <f>+'[1]ANEXO 1 - COTIZACIONES'!C26</f>
        <v>TITAN 40 KVA</v>
      </c>
      <c r="D27" s="12">
        <f>+'[1]ANEXO 1 - COTIZACIONES'!D26</f>
        <v>40</v>
      </c>
      <c r="E27" s="11" t="str">
        <f>+'[1]ANEXO 1 - COTIZACIONES'!E26</f>
        <v>RIOHACHA</v>
      </c>
      <c r="F27" s="11" t="str">
        <f>+'[1]ANEXO 1 - COTIZACIONES'!F26</f>
        <v>Unidad</v>
      </c>
      <c r="G27" s="12">
        <f>+'[1]ANEXO 1 - COTIZACIONES'!G26</f>
        <v>1</v>
      </c>
      <c r="H27" s="13"/>
      <c r="I27" s="14"/>
      <c r="J27" s="15">
        <f t="shared" si="0"/>
        <v>437182.2</v>
      </c>
      <c r="K27" s="15">
        <f t="shared" si="1"/>
        <v>83064.62</v>
      </c>
      <c r="L27" s="15">
        <f t="shared" si="2"/>
        <v>520246.82</v>
      </c>
      <c r="M27" s="15">
        <v>840735</v>
      </c>
      <c r="N27" s="41"/>
      <c r="O27" s="16"/>
      <c r="Q27" s="16"/>
      <c r="R27" s="17"/>
    </row>
    <row r="28" spans="1:25" s="9" customFormat="1" ht="16.5" x14ac:dyDescent="0.25">
      <c r="A28" s="5"/>
      <c r="B28" s="10">
        <f>+'[1]ANEXO 1 - COTIZACIONES'!B27</f>
        <v>23</v>
      </c>
      <c r="C28" s="11" t="str">
        <f>+'[1]ANEXO 1 - COTIZACIONES'!C27</f>
        <v>TITAN 10 KVA</v>
      </c>
      <c r="D28" s="12">
        <f>+'[1]ANEXO 1 - COTIZACIONES'!D27</f>
        <v>10</v>
      </c>
      <c r="E28" s="11" t="str">
        <f>+'[1]ANEXO 1 - COTIZACIONES'!E27</f>
        <v>RIOHACHA</v>
      </c>
      <c r="F28" s="11" t="str">
        <f>+'[1]ANEXO 1 - COTIZACIONES'!F27</f>
        <v>Unidad</v>
      </c>
      <c r="G28" s="12">
        <f>+'[1]ANEXO 1 - COTIZACIONES'!G27</f>
        <v>1</v>
      </c>
      <c r="H28" s="13"/>
      <c r="I28" s="14"/>
      <c r="J28" s="15">
        <f t="shared" si="0"/>
        <v>157794</v>
      </c>
      <c r="K28" s="15">
        <f t="shared" si="1"/>
        <v>29980.86</v>
      </c>
      <c r="L28" s="15">
        <f t="shared" si="2"/>
        <v>187774.86</v>
      </c>
      <c r="M28" s="15">
        <v>303450</v>
      </c>
      <c r="N28" s="41"/>
      <c r="O28" s="16"/>
      <c r="Q28" s="16"/>
      <c r="R28" s="17"/>
    </row>
    <row r="29" spans="1:25" s="9" customFormat="1" ht="16.5" x14ac:dyDescent="0.25">
      <c r="A29" s="5"/>
      <c r="B29" s="10">
        <f>+'[1]ANEXO 1 - COTIZACIONES'!B28</f>
        <v>24</v>
      </c>
      <c r="C29" s="11" t="str">
        <f>+'[1]ANEXO 1 - COTIZACIONES'!C28</f>
        <v>APC - MODELO SRT5KXLT</v>
      </c>
      <c r="D29" s="12">
        <f>+'[1]ANEXO 1 - COTIZACIONES'!D28</f>
        <v>5</v>
      </c>
      <c r="E29" s="11" t="str">
        <f>+'[1]ANEXO 1 - COTIZACIONES'!E28</f>
        <v>RIOHACHA</v>
      </c>
      <c r="F29" s="11" t="str">
        <f>+'[1]ANEXO 1 - COTIZACIONES'!F28</f>
        <v>Unidad</v>
      </c>
      <c r="G29" s="12">
        <f>+'[1]ANEXO 1 - COTIZACIONES'!G28</f>
        <v>1</v>
      </c>
      <c r="H29" s="13"/>
      <c r="I29" s="14"/>
      <c r="J29" s="15">
        <f t="shared" si="0"/>
        <v>100555</v>
      </c>
      <c r="K29" s="15">
        <f t="shared" si="1"/>
        <v>19105.45</v>
      </c>
      <c r="L29" s="15">
        <f t="shared" si="2"/>
        <v>119660.45</v>
      </c>
      <c r="M29" s="15">
        <v>193375</v>
      </c>
      <c r="N29" s="41"/>
      <c r="O29" s="16"/>
      <c r="Q29" s="16"/>
      <c r="R29" s="17"/>
    </row>
    <row r="30" spans="1:25" s="9" customFormat="1" ht="16.5" x14ac:dyDescent="0.25">
      <c r="A30" s="5"/>
      <c r="B30" s="10">
        <f>+'[1]ANEXO 1 - COTIZACIONES'!B29</f>
        <v>25</v>
      </c>
      <c r="C30" s="11" t="str">
        <f>+'[1]ANEXO 1 - COTIZACIONES'!C29</f>
        <v>TITAN 10 KVA</v>
      </c>
      <c r="D30" s="12">
        <f>+'[1]ANEXO 1 - COTIZACIONES'!D29</f>
        <v>10</v>
      </c>
      <c r="E30" s="11" t="str">
        <f>+'[1]ANEXO 1 - COTIZACIONES'!E29</f>
        <v xml:space="preserve">FONSECA </v>
      </c>
      <c r="F30" s="11" t="str">
        <f>+'[1]ANEXO 1 - COTIZACIONES'!F29</f>
        <v>Unidad</v>
      </c>
      <c r="G30" s="12">
        <f>+'[1]ANEXO 1 - COTIZACIONES'!G29</f>
        <v>1</v>
      </c>
      <c r="H30" s="13"/>
      <c r="I30" s="14"/>
      <c r="J30" s="15">
        <f t="shared" si="0"/>
        <v>157794</v>
      </c>
      <c r="K30" s="15">
        <f t="shared" si="1"/>
        <v>29980.86</v>
      </c>
      <c r="L30" s="15">
        <f t="shared" si="2"/>
        <v>187774.86</v>
      </c>
      <c r="M30" s="15">
        <v>303450</v>
      </c>
      <c r="N30" s="41"/>
      <c r="O30" s="16"/>
      <c r="Q30" s="16"/>
      <c r="R30" s="17"/>
    </row>
    <row r="31" spans="1:25" s="9" customFormat="1" ht="16.5" x14ac:dyDescent="0.25">
      <c r="A31" s="5"/>
      <c r="B31" s="10">
        <f>+'[1]ANEXO 1 - COTIZACIONES'!B30</f>
        <v>26</v>
      </c>
      <c r="C31" s="11" t="str">
        <f>+'[1]ANEXO 1 - COTIZACIONES'!C30</f>
        <v>TITAN 10 KVA</v>
      </c>
      <c r="D31" s="12">
        <f>+'[1]ANEXO 1 - COTIZACIONES'!D30</f>
        <v>10</v>
      </c>
      <c r="E31" s="11" t="str">
        <f>+'[1]ANEXO 1 - COTIZACIONES'!E30</f>
        <v xml:space="preserve">FONSECA </v>
      </c>
      <c r="F31" s="11" t="str">
        <f>+'[1]ANEXO 1 - COTIZACIONES'!F30</f>
        <v>Unidad</v>
      </c>
      <c r="G31" s="12">
        <f>+'[1]ANEXO 1 - COTIZACIONES'!G30</f>
        <v>1</v>
      </c>
      <c r="H31" s="13"/>
      <c r="I31" s="14"/>
      <c r="J31" s="15">
        <f t="shared" si="0"/>
        <v>157794</v>
      </c>
      <c r="K31" s="15">
        <f t="shared" si="1"/>
        <v>29980.86</v>
      </c>
      <c r="L31" s="15">
        <f t="shared" si="2"/>
        <v>187774.86</v>
      </c>
      <c r="M31" s="15">
        <v>303450</v>
      </c>
      <c r="N31" s="41"/>
      <c r="O31" s="16"/>
      <c r="Q31" s="16"/>
      <c r="R31" s="17"/>
    </row>
    <row r="32" spans="1:25" s="9" customFormat="1" ht="16.5" x14ac:dyDescent="0.25">
      <c r="A32" s="5"/>
      <c r="B32" s="10">
        <f>+'[1]ANEXO 1 - COTIZACIONES'!B31</f>
        <v>27</v>
      </c>
      <c r="C32" s="11" t="str">
        <f>+'[1]ANEXO 1 - COTIZACIONES'!C31</f>
        <v>LIEBERT 20 KVA</v>
      </c>
      <c r="D32" s="12">
        <f>+'[1]ANEXO 1 - COTIZACIONES'!D31</f>
        <v>20</v>
      </c>
      <c r="E32" s="11" t="str">
        <f>+'[1]ANEXO 1 - COTIZACIONES'!E31</f>
        <v>MAICAO</v>
      </c>
      <c r="F32" s="11" t="str">
        <f>+'[1]ANEXO 1 - COTIZACIONES'!F31</f>
        <v>Unidad</v>
      </c>
      <c r="G32" s="12">
        <f>+'[1]ANEXO 1 - COTIZACIONES'!G31</f>
        <v>1</v>
      </c>
      <c r="H32" s="13"/>
      <c r="I32" s="14"/>
      <c r="J32" s="15">
        <f t="shared" si="0"/>
        <v>376075.7</v>
      </c>
      <c r="K32" s="15">
        <f t="shared" si="1"/>
        <v>71454.38</v>
      </c>
      <c r="L32" s="15">
        <f t="shared" si="2"/>
        <v>447530.08</v>
      </c>
      <c r="M32" s="15">
        <v>723222.5</v>
      </c>
      <c r="N32" s="41"/>
      <c r="O32" s="16"/>
      <c r="Q32" s="16"/>
      <c r="R32" s="17"/>
    </row>
    <row r="33" spans="1:18" s="9" customFormat="1" ht="16.5" x14ac:dyDescent="0.25">
      <c r="A33" s="5"/>
      <c r="B33" s="10">
        <f>+'[1]ANEXO 1 - COTIZACIONES'!B32</f>
        <v>28</v>
      </c>
      <c r="C33" s="11" t="str">
        <f>+'[1]ANEXO 1 - COTIZACIONES'!C32</f>
        <v>KEHUA TECH 10 KVA</v>
      </c>
      <c r="D33" s="12">
        <f>+'[1]ANEXO 1 - COTIZACIONES'!D32</f>
        <v>10</v>
      </c>
      <c r="E33" s="11" t="str">
        <f>+'[1]ANEXO 1 - COTIZACIONES'!E32</f>
        <v>SANTA MARTA</v>
      </c>
      <c r="F33" s="11" t="str">
        <f>+'[1]ANEXO 1 - COTIZACIONES'!F32</f>
        <v>Unidad</v>
      </c>
      <c r="G33" s="12">
        <f>+'[1]ANEXO 1 - COTIZACIONES'!G32</f>
        <v>1</v>
      </c>
      <c r="H33" s="13"/>
      <c r="I33" s="14"/>
      <c r="J33" s="15">
        <f t="shared" si="0"/>
        <v>210159.95</v>
      </c>
      <c r="K33" s="15">
        <f t="shared" si="1"/>
        <v>39930.39</v>
      </c>
      <c r="L33" s="15">
        <f t="shared" si="2"/>
        <v>250090.34000000003</v>
      </c>
      <c r="M33" s="15">
        <v>404153.75</v>
      </c>
      <c r="N33" s="41"/>
      <c r="O33" s="16"/>
      <c r="Q33" s="16"/>
      <c r="R33" s="17"/>
    </row>
    <row r="34" spans="1:18" s="9" customFormat="1" ht="16.5" x14ac:dyDescent="0.25">
      <c r="A34" s="5"/>
      <c r="B34" s="10">
        <f>+'[1]ANEXO 1 - COTIZACIONES'!B33</f>
        <v>29</v>
      </c>
      <c r="C34" s="11" t="str">
        <f>+'[1]ANEXO 1 - COTIZACIONES'!C33</f>
        <v>POWERCOM 3 KVA</v>
      </c>
      <c r="D34" s="12">
        <f>+'[1]ANEXO 1 - COTIZACIONES'!D33</f>
        <v>3</v>
      </c>
      <c r="E34" s="11" t="str">
        <f>+'[1]ANEXO 1 - COTIZACIONES'!E33</f>
        <v>SANTA MARTA</v>
      </c>
      <c r="F34" s="11" t="str">
        <f>+'[1]ANEXO 1 - COTIZACIONES'!F33</f>
        <v>Unidad</v>
      </c>
      <c r="G34" s="12">
        <f>+'[1]ANEXO 1 - COTIZACIONES'!G33</f>
        <v>1</v>
      </c>
      <c r="H34" s="13"/>
      <c r="I34" s="14"/>
      <c r="J34" s="15">
        <f t="shared" si="0"/>
        <v>126552.33760000001</v>
      </c>
      <c r="K34" s="15">
        <f t="shared" si="1"/>
        <v>24044.94</v>
      </c>
      <c r="L34" s="15">
        <f t="shared" si="2"/>
        <v>150597.2776</v>
      </c>
      <c r="M34" s="15">
        <v>243369.88</v>
      </c>
      <c r="N34" s="41"/>
      <c r="O34" s="16"/>
      <c r="Q34" s="16"/>
      <c r="R34" s="17"/>
    </row>
    <row r="35" spans="1:18" s="9" customFormat="1" ht="16.5" x14ac:dyDescent="0.25">
      <c r="A35" s="5"/>
      <c r="B35" s="10">
        <f>+'[1]ANEXO 1 - COTIZACIONES'!B34</f>
        <v>30</v>
      </c>
      <c r="C35" s="11" t="str">
        <f>+'[1]ANEXO 1 - COTIZACIONES'!C34</f>
        <v>LIEBERT GXT2 1 KVA</v>
      </c>
      <c r="D35" s="12">
        <f>+'[1]ANEXO 1 - COTIZACIONES'!D34</f>
        <v>1</v>
      </c>
      <c r="E35" s="11" t="str">
        <f>+'[1]ANEXO 1 - COTIZACIONES'!E34</f>
        <v>SANTA MARTA</v>
      </c>
      <c r="F35" s="11" t="str">
        <f>+'[1]ANEXO 1 - COTIZACIONES'!F34</f>
        <v>Unidad</v>
      </c>
      <c r="G35" s="12">
        <f>+'[1]ANEXO 1 - COTIZACIONES'!G34</f>
        <v>1</v>
      </c>
      <c r="H35" s="13"/>
      <c r="I35" s="14"/>
      <c r="J35" s="15">
        <f t="shared" si="0"/>
        <v>69615</v>
      </c>
      <c r="K35" s="15">
        <f t="shared" si="1"/>
        <v>13226.85</v>
      </c>
      <c r="L35" s="15">
        <f t="shared" si="2"/>
        <v>82841.850000000006</v>
      </c>
      <c r="M35" s="15">
        <v>133875</v>
      </c>
      <c r="N35" s="41"/>
      <c r="O35" s="16"/>
      <c r="Q35" s="16"/>
      <c r="R35" s="17"/>
    </row>
    <row r="36" spans="1:18" s="9" customFormat="1" ht="16.5" x14ac:dyDescent="0.25">
      <c r="A36" s="5"/>
      <c r="B36" s="10">
        <f>+'[1]ANEXO 1 - COTIZACIONES'!B35</f>
        <v>31</v>
      </c>
      <c r="C36" s="11" t="str">
        <f>+'[1]ANEXO 1 - COTIZACIONES'!C35</f>
        <v>KEHUA TECH 15 KVA</v>
      </c>
      <c r="D36" s="12">
        <f>+'[1]ANEXO 1 - COTIZACIONES'!D35</f>
        <v>15</v>
      </c>
      <c r="E36" s="11" t="str">
        <f>+'[1]ANEXO 1 - COTIZACIONES'!E35</f>
        <v>SANTA MARTA</v>
      </c>
      <c r="F36" s="11" t="str">
        <f>+'[1]ANEXO 1 - COTIZACIONES'!F35</f>
        <v>Unidad</v>
      </c>
      <c r="G36" s="12">
        <f>+'[1]ANEXO 1 - COTIZACIONES'!G35</f>
        <v>1</v>
      </c>
      <c r="H36" s="13"/>
      <c r="I36" s="14"/>
      <c r="J36" s="15">
        <f t="shared" si="0"/>
        <v>259091.56</v>
      </c>
      <c r="K36" s="15">
        <f t="shared" si="1"/>
        <v>49227.4</v>
      </c>
      <c r="L36" s="15">
        <f t="shared" si="2"/>
        <v>308318.96000000002</v>
      </c>
      <c r="M36" s="15">
        <v>498253</v>
      </c>
      <c r="N36" s="41"/>
      <c r="O36" s="16"/>
      <c r="Q36" s="16"/>
      <c r="R36" s="17"/>
    </row>
    <row r="37" spans="1:18" s="9" customFormat="1" ht="16.5" x14ac:dyDescent="0.25">
      <c r="A37" s="5"/>
      <c r="B37" s="10">
        <f>+'[1]ANEXO 1 - COTIZACIONES'!B36</f>
        <v>32</v>
      </c>
      <c r="C37" s="11" t="str">
        <f>+'[1]ANEXO 1 - COTIZACIONES'!C36</f>
        <v xml:space="preserve">ROBOTEC UX2-2B 3 KVA </v>
      </c>
      <c r="D37" s="12">
        <f>+'[1]ANEXO 1 - COTIZACIONES'!D36</f>
        <v>3</v>
      </c>
      <c r="E37" s="11" t="str">
        <f>+'[1]ANEXO 1 - COTIZACIONES'!E36</f>
        <v>SANTA MARTA</v>
      </c>
      <c r="F37" s="11" t="str">
        <f>+'[1]ANEXO 1 - COTIZACIONES'!F36</f>
        <v>Unidad</v>
      </c>
      <c r="G37" s="12">
        <f>+'[1]ANEXO 1 - COTIZACIONES'!G36</f>
        <v>1</v>
      </c>
      <c r="H37" s="13"/>
      <c r="I37" s="14"/>
      <c r="J37" s="15">
        <f t="shared" si="0"/>
        <v>126552.33760000001</v>
      </c>
      <c r="K37" s="15">
        <f t="shared" si="1"/>
        <v>24044.94</v>
      </c>
      <c r="L37" s="15">
        <f t="shared" si="2"/>
        <v>150597.2776</v>
      </c>
      <c r="M37" s="15">
        <v>243369.88</v>
      </c>
      <c r="N37" s="41"/>
      <c r="O37" s="16"/>
      <c r="Q37" s="16"/>
      <c r="R37" s="17"/>
    </row>
    <row r="38" spans="1:18" s="9" customFormat="1" ht="16.5" x14ac:dyDescent="0.25">
      <c r="A38" s="5"/>
      <c r="B38" s="10">
        <f>+'[1]ANEXO 1 - COTIZACIONES'!B37</f>
        <v>33</v>
      </c>
      <c r="C38" s="11" t="str">
        <f>+'[1]ANEXO 1 - COTIZACIONES'!C37</f>
        <v>KEHUA TECH 30 KVA</v>
      </c>
      <c r="D38" s="12">
        <f>+'[1]ANEXO 1 - COTIZACIONES'!D37</f>
        <v>30</v>
      </c>
      <c r="E38" s="11" t="str">
        <f>+'[1]ANEXO 1 - COTIZACIONES'!E37</f>
        <v>SANTA MARTA</v>
      </c>
      <c r="F38" s="11" t="str">
        <f>+'[1]ANEXO 1 - COTIZACIONES'!F37</f>
        <v>Unidad</v>
      </c>
      <c r="G38" s="12">
        <f>+'[1]ANEXO 1 - COTIZACIONES'!G37</f>
        <v>1</v>
      </c>
      <c r="H38" s="13"/>
      <c r="I38" s="14"/>
      <c r="J38" s="15">
        <f t="shared" si="0"/>
        <v>367211.39</v>
      </c>
      <c r="K38" s="15">
        <f t="shared" si="1"/>
        <v>69770.16</v>
      </c>
      <c r="L38" s="15">
        <f t="shared" si="2"/>
        <v>436981.55000000005</v>
      </c>
      <c r="M38" s="15">
        <v>706175.75</v>
      </c>
      <c r="N38" s="41"/>
      <c r="O38" s="16"/>
      <c r="Q38" s="16"/>
      <c r="R38" s="17"/>
    </row>
    <row r="39" spans="1:18" s="9" customFormat="1" ht="16.5" x14ac:dyDescent="0.25">
      <c r="A39" s="5"/>
      <c r="B39" s="10">
        <f>+'[1]ANEXO 1 - COTIZACIONES'!B38</f>
        <v>34</v>
      </c>
      <c r="C39" s="11" t="str">
        <f>+'[1]ANEXO 1 - COTIZACIONES'!C38</f>
        <v>PEI 6 KVA</v>
      </c>
      <c r="D39" s="12">
        <f>+'[1]ANEXO 1 - COTIZACIONES'!D38</f>
        <v>6</v>
      </c>
      <c r="E39" s="11" t="str">
        <f>+'[1]ANEXO 1 - COTIZACIONES'!E38</f>
        <v>SANTA MARTA</v>
      </c>
      <c r="F39" s="11" t="str">
        <f>+'[1]ANEXO 1 - COTIZACIONES'!F38</f>
        <v>Unidad</v>
      </c>
      <c r="G39" s="12">
        <f>+'[1]ANEXO 1 - COTIZACIONES'!G38</f>
        <v>1</v>
      </c>
      <c r="H39" s="13"/>
      <c r="I39" s="14"/>
      <c r="J39" s="15">
        <f t="shared" si="0"/>
        <v>186552.73</v>
      </c>
      <c r="K39" s="15">
        <f t="shared" si="1"/>
        <v>35445.019999999997</v>
      </c>
      <c r="L39" s="15">
        <f t="shared" si="2"/>
        <v>221997.75</v>
      </c>
      <c r="M39" s="15">
        <v>358755.25</v>
      </c>
      <c r="N39" s="41"/>
      <c r="O39" s="16"/>
      <c r="Q39" s="16"/>
      <c r="R39" s="17"/>
    </row>
    <row r="40" spans="1:18" s="9" customFormat="1" ht="16.5" x14ac:dyDescent="0.25">
      <c r="A40" s="5"/>
      <c r="B40" s="10">
        <f>+'[1]ANEXO 1 - COTIZACIONES'!B39</f>
        <v>35</v>
      </c>
      <c r="C40" s="11" t="str">
        <f>+'[1]ANEXO 1 - COTIZACIONES'!C39</f>
        <v xml:space="preserve"> EATON POWERWARE 3 KVA</v>
      </c>
      <c r="D40" s="12">
        <f>+'[1]ANEXO 1 - COTIZACIONES'!D39</f>
        <v>3</v>
      </c>
      <c r="E40" s="11" t="str">
        <f>+'[1]ANEXO 1 - COTIZACIONES'!E39</f>
        <v>SANTA MARTA</v>
      </c>
      <c r="F40" s="11" t="str">
        <f>+'[1]ANEXO 1 - COTIZACIONES'!F39</f>
        <v>Unidad</v>
      </c>
      <c r="G40" s="12">
        <f>+'[1]ANEXO 1 - COTIZACIONES'!G39</f>
        <v>1</v>
      </c>
      <c r="H40" s="13"/>
      <c r="I40" s="14"/>
      <c r="J40" s="15">
        <f t="shared" si="0"/>
        <v>134287.3376</v>
      </c>
      <c r="K40" s="15">
        <f t="shared" si="1"/>
        <v>25514.59</v>
      </c>
      <c r="L40" s="15">
        <f t="shared" si="2"/>
        <v>159801.9276</v>
      </c>
      <c r="M40" s="15">
        <v>258244.88</v>
      </c>
      <c r="N40" s="41"/>
      <c r="O40" s="16"/>
      <c r="Q40" s="16"/>
      <c r="R40" s="17"/>
    </row>
    <row r="41" spans="1:18" s="9" customFormat="1" ht="16.5" x14ac:dyDescent="0.25">
      <c r="A41" s="5"/>
      <c r="B41" s="10">
        <f>+'[1]ANEXO 1 - COTIZACIONES'!B40</f>
        <v>36</v>
      </c>
      <c r="C41" s="11" t="str">
        <f>+'[1]ANEXO 1 - COTIZACIONES'!C40</f>
        <v>MTEK 2 KVA</v>
      </c>
      <c r="D41" s="12">
        <f>+'[1]ANEXO 1 - COTIZACIONES'!D40</f>
        <v>2</v>
      </c>
      <c r="E41" s="11" t="str">
        <f>+'[1]ANEXO 1 - COTIZACIONES'!E40</f>
        <v>SANTA MARTA</v>
      </c>
      <c r="F41" s="11" t="str">
        <f>+'[1]ANEXO 1 - COTIZACIONES'!F40</f>
        <v>Unidad</v>
      </c>
      <c r="G41" s="12">
        <f>+'[1]ANEXO 1 - COTIZACIONES'!G40</f>
        <v>1</v>
      </c>
      <c r="H41" s="13"/>
      <c r="I41" s="14"/>
      <c r="J41" s="15">
        <f t="shared" si="0"/>
        <v>81991</v>
      </c>
      <c r="K41" s="15">
        <f t="shared" si="1"/>
        <v>15578.29</v>
      </c>
      <c r="L41" s="15">
        <f t="shared" si="2"/>
        <v>97569.290000000008</v>
      </c>
      <c r="M41" s="15">
        <v>157675</v>
      </c>
      <c r="N41" s="41"/>
      <c r="O41" s="16"/>
      <c r="Q41" s="16"/>
      <c r="R41" s="17"/>
    </row>
    <row r="42" spans="1:18" s="9" customFormat="1" ht="16.5" x14ac:dyDescent="0.25">
      <c r="A42" s="5"/>
      <c r="B42" s="10">
        <f>+'[1]ANEXO 1 - COTIZACIONES'!B41</f>
        <v>37</v>
      </c>
      <c r="C42" s="11" t="str">
        <f>+'[1]ANEXO 1 - COTIZACIONES'!C41</f>
        <v>J&amp;R 750 VA</v>
      </c>
      <c r="D42" s="12" t="str">
        <f>+'[1]ANEXO 1 - COTIZACIONES'!D41</f>
        <v>750 VA</v>
      </c>
      <c r="E42" s="11" t="str">
        <f>+'[1]ANEXO 1 - COTIZACIONES'!E41</f>
        <v>SANTA MARTA</v>
      </c>
      <c r="F42" s="11" t="str">
        <f>+'[1]ANEXO 1 - COTIZACIONES'!F41</f>
        <v>Unidad</v>
      </c>
      <c r="G42" s="12">
        <f>+'[1]ANEXO 1 - COTIZACIONES'!G41</f>
        <v>1</v>
      </c>
      <c r="H42" s="13"/>
      <c r="I42" s="14"/>
      <c r="J42" s="15">
        <f t="shared" si="0"/>
        <v>61880</v>
      </c>
      <c r="K42" s="15">
        <f t="shared" si="1"/>
        <v>11757.2</v>
      </c>
      <c r="L42" s="15">
        <f t="shared" si="2"/>
        <v>73637.2</v>
      </c>
      <c r="M42" s="15">
        <v>119000</v>
      </c>
      <c r="N42" s="41"/>
      <c r="O42" s="16"/>
      <c r="Q42" s="16"/>
      <c r="R42" s="17"/>
    </row>
    <row r="43" spans="1:18" s="9" customFormat="1" ht="16.5" x14ac:dyDescent="0.25">
      <c r="A43" s="5"/>
      <c r="B43" s="10">
        <f>+'[1]ANEXO 1 - COTIZACIONES'!B42</f>
        <v>38</v>
      </c>
      <c r="C43" s="11" t="str">
        <f>+'[1]ANEXO 1 - COTIZACIONES'!C42</f>
        <v>PEI 1000 VA</v>
      </c>
      <c r="D43" s="12">
        <f>+'[1]ANEXO 1 - COTIZACIONES'!D42</f>
        <v>1</v>
      </c>
      <c r="E43" s="11" t="str">
        <f>+'[1]ANEXO 1 - COTIZACIONES'!E42</f>
        <v>SANTA MARTA</v>
      </c>
      <c r="F43" s="11" t="str">
        <f>+'[1]ANEXO 1 - COTIZACIONES'!F42</f>
        <v>Unidad</v>
      </c>
      <c r="G43" s="12">
        <f>+'[1]ANEXO 1 - COTIZACIONES'!G42</f>
        <v>1</v>
      </c>
      <c r="H43" s="13"/>
      <c r="I43" s="14"/>
      <c r="J43" s="15">
        <f t="shared" si="0"/>
        <v>64974</v>
      </c>
      <c r="K43" s="15">
        <f t="shared" si="1"/>
        <v>12345.06</v>
      </c>
      <c r="L43" s="15">
        <f t="shared" si="2"/>
        <v>77319.06</v>
      </c>
      <c r="M43" s="15">
        <v>124950</v>
      </c>
      <c r="N43" s="41"/>
      <c r="O43" s="16"/>
      <c r="Q43" s="16"/>
      <c r="R43" s="17"/>
    </row>
    <row r="44" spans="1:18" s="9" customFormat="1" ht="16.5" x14ac:dyDescent="0.25">
      <c r="A44" s="5"/>
      <c r="B44" s="10">
        <f>+'[1]ANEXO 1 - COTIZACIONES'!B43</f>
        <v>39</v>
      </c>
      <c r="C44" s="11" t="str">
        <f>+'[1]ANEXO 1 - COTIZACIONES'!C43</f>
        <v xml:space="preserve">UPS LIEBERT 40 KVA </v>
      </c>
      <c r="D44" s="12">
        <f>+'[1]ANEXO 1 - COTIZACIONES'!D43</f>
        <v>40</v>
      </c>
      <c r="E44" s="11" t="str">
        <f>+'[1]ANEXO 1 - COTIZACIONES'!E43</f>
        <v>SANTA MARTA</v>
      </c>
      <c r="F44" s="11" t="str">
        <f>+'[1]ANEXO 1 - COTIZACIONES'!F43</f>
        <v>Unidad</v>
      </c>
      <c r="G44" s="12">
        <f>+'[1]ANEXO 1 - COTIZACIONES'!G43</f>
        <v>1</v>
      </c>
      <c r="H44" s="13"/>
      <c r="I44" s="14"/>
      <c r="J44" s="15">
        <f t="shared" si="0"/>
        <v>398924.89</v>
      </c>
      <c r="K44" s="15">
        <f t="shared" si="1"/>
        <v>75795.73</v>
      </c>
      <c r="L44" s="15">
        <f t="shared" si="2"/>
        <v>474720.62</v>
      </c>
      <c r="M44" s="15">
        <v>767163.25</v>
      </c>
      <c r="N44" s="41"/>
      <c r="O44" s="16"/>
      <c r="Q44" s="16"/>
      <c r="R44" s="17"/>
    </row>
    <row r="45" spans="1:18" s="9" customFormat="1" ht="16.5" x14ac:dyDescent="0.25">
      <c r="A45" s="5"/>
      <c r="B45" s="10">
        <f>+'[1]ANEXO 1 - COTIZACIONES'!B44</f>
        <v>40</v>
      </c>
      <c r="C45" s="11" t="str">
        <f>+'[1]ANEXO 1 - COTIZACIONES'!C44</f>
        <v>APC 1300 VA</v>
      </c>
      <c r="D45" s="12" t="str">
        <f>+'[1]ANEXO 1 - COTIZACIONES'!D44</f>
        <v>1300 VA</v>
      </c>
      <c r="E45" s="11" t="str">
        <f>+'[1]ANEXO 1 - COTIZACIONES'!E44</f>
        <v>SANTA MARTA</v>
      </c>
      <c r="F45" s="11" t="str">
        <f>+'[1]ANEXO 1 - COTIZACIONES'!F44</f>
        <v>Unidad</v>
      </c>
      <c r="G45" s="12">
        <f>+'[1]ANEXO 1 - COTIZACIONES'!G44</f>
        <v>1</v>
      </c>
      <c r="H45" s="13"/>
      <c r="I45" s="14"/>
      <c r="J45" s="15">
        <f t="shared" si="0"/>
        <v>112753.09760000001</v>
      </c>
      <c r="K45" s="15">
        <f t="shared" si="1"/>
        <v>21423.09</v>
      </c>
      <c r="L45" s="15">
        <f t="shared" si="2"/>
        <v>134176.1876</v>
      </c>
      <c r="M45" s="15">
        <v>216832.88</v>
      </c>
      <c r="N45" s="41"/>
      <c r="O45" s="16"/>
      <c r="Q45" s="16"/>
      <c r="R45" s="17"/>
    </row>
    <row r="46" spans="1:18" s="9" customFormat="1" ht="16.5" x14ac:dyDescent="0.25">
      <c r="A46" s="5"/>
      <c r="B46" s="10">
        <f>+'[1]ANEXO 1 - COTIZACIONES'!B45</f>
        <v>41</v>
      </c>
      <c r="C46" s="11" t="str">
        <f>+'[1]ANEXO 1 - COTIZACIONES'!C45</f>
        <v>PEI 7 KVA</v>
      </c>
      <c r="D46" s="12">
        <f>+'[1]ANEXO 1 - COTIZACIONES'!D45</f>
        <v>7</v>
      </c>
      <c r="E46" s="11" t="str">
        <f>+'[1]ANEXO 1 - COTIZACIONES'!E45</f>
        <v>CIENAGA</v>
      </c>
      <c r="F46" s="11" t="str">
        <f>+'[1]ANEXO 1 - COTIZACIONES'!F45</f>
        <v>Unidad</v>
      </c>
      <c r="G46" s="12">
        <f>+'[1]ANEXO 1 - COTIZACIONES'!G45</f>
        <v>1</v>
      </c>
      <c r="H46" s="13"/>
      <c r="I46" s="14"/>
      <c r="J46" s="15">
        <f t="shared" si="0"/>
        <v>205518.95</v>
      </c>
      <c r="K46" s="15">
        <f t="shared" si="1"/>
        <v>39048.6</v>
      </c>
      <c r="L46" s="15">
        <f t="shared" si="2"/>
        <v>244567.55000000002</v>
      </c>
      <c r="M46" s="15">
        <v>395228.75</v>
      </c>
      <c r="N46" s="41"/>
      <c r="O46" s="16"/>
      <c r="Q46" s="16"/>
      <c r="R46" s="17"/>
    </row>
    <row r="47" spans="1:18" s="9" customFormat="1" ht="16.5" x14ac:dyDescent="0.25">
      <c r="A47" s="5"/>
      <c r="B47" s="10">
        <f>+'[1]ANEXO 1 - COTIZACIONES'!B46</f>
        <v>42</v>
      </c>
      <c r="C47" s="11" t="str">
        <f>+'[1]ANEXO 1 - COTIZACIONES'!C46</f>
        <v>TITAN – TIPO RACK 3 KVA</v>
      </c>
      <c r="D47" s="12">
        <f>+'[1]ANEXO 1 - COTIZACIONES'!D46</f>
        <v>3</v>
      </c>
      <c r="E47" s="11" t="str">
        <f>+'[1]ANEXO 1 - COTIZACIONES'!E46</f>
        <v>CIENAGA</v>
      </c>
      <c r="F47" s="11" t="str">
        <f>+'[1]ANEXO 1 - COTIZACIONES'!F46</f>
        <v>Unidad</v>
      </c>
      <c r="G47" s="12">
        <f>+'[1]ANEXO 1 - COTIZACIONES'!G46</f>
        <v>1</v>
      </c>
      <c r="H47" s="13"/>
      <c r="I47" s="14"/>
      <c r="J47" s="15">
        <f t="shared" si="0"/>
        <v>126552.33760000001</v>
      </c>
      <c r="K47" s="15">
        <f t="shared" si="1"/>
        <v>24044.94</v>
      </c>
      <c r="L47" s="15">
        <f t="shared" si="2"/>
        <v>150597.2776</v>
      </c>
      <c r="M47" s="15">
        <v>243369.88</v>
      </c>
      <c r="N47" s="41"/>
      <c r="O47" s="16"/>
      <c r="Q47" s="16"/>
      <c r="R47" s="17"/>
    </row>
    <row r="48" spans="1:18" s="9" customFormat="1" ht="16.5" x14ac:dyDescent="0.25">
      <c r="A48" s="5"/>
      <c r="B48" s="10">
        <f>+'[1]ANEXO 1 - COTIZACIONES'!B47</f>
        <v>43</v>
      </c>
      <c r="C48" s="11" t="str">
        <f>+'[1]ANEXO 1 - COTIZACIONES'!C47</f>
        <v xml:space="preserve"> NETION 10 KVA</v>
      </c>
      <c r="D48" s="12">
        <f>+'[1]ANEXO 1 - COTIZACIONES'!D47</f>
        <v>10</v>
      </c>
      <c r="E48" s="11" t="str">
        <f>+'[1]ANEXO 1 - COTIZACIONES'!E47</f>
        <v>FUNDACIÓN</v>
      </c>
      <c r="F48" s="11" t="str">
        <f>+'[1]ANEXO 1 - COTIZACIONES'!F47</f>
        <v>Unidad</v>
      </c>
      <c r="G48" s="12">
        <f>+'[1]ANEXO 1 - COTIZACIONES'!G47</f>
        <v>1</v>
      </c>
      <c r="H48" s="13"/>
      <c r="I48" s="14"/>
      <c r="J48" s="15">
        <f t="shared" si="0"/>
        <v>233597</v>
      </c>
      <c r="K48" s="15">
        <f t="shared" si="1"/>
        <v>44383.43</v>
      </c>
      <c r="L48" s="15">
        <f t="shared" si="2"/>
        <v>277980.43</v>
      </c>
      <c r="M48" s="15">
        <v>449225</v>
      </c>
      <c r="N48" s="41"/>
      <c r="O48" s="16"/>
      <c r="Q48" s="16"/>
      <c r="R48" s="17"/>
    </row>
    <row r="49" spans="1:18" s="9" customFormat="1" ht="16.5" x14ac:dyDescent="0.25">
      <c r="A49" s="5"/>
      <c r="B49" s="10">
        <f>+'[1]ANEXO 1 - COTIZACIONES'!B48</f>
        <v>44</v>
      </c>
      <c r="C49" s="11" t="str">
        <f>+'[1]ANEXO 1 - COTIZACIONES'!C48</f>
        <v xml:space="preserve"> PEI 6 KVA</v>
      </c>
      <c r="D49" s="12">
        <f>+'[1]ANEXO 1 - COTIZACIONES'!D48</f>
        <v>6</v>
      </c>
      <c r="E49" s="11" t="str">
        <f>+'[1]ANEXO 1 - COTIZACIONES'!E48</f>
        <v xml:space="preserve">PLATO </v>
      </c>
      <c r="F49" s="11" t="str">
        <f>+'[1]ANEXO 1 - COTIZACIONES'!F48</f>
        <v>Unidad</v>
      </c>
      <c r="G49" s="12">
        <f>+'[1]ANEXO 1 - COTIZACIONES'!G48</f>
        <v>1</v>
      </c>
      <c r="H49" s="13"/>
      <c r="I49" s="14"/>
      <c r="J49" s="15">
        <f t="shared" si="0"/>
        <v>216580</v>
      </c>
      <c r="K49" s="15">
        <f t="shared" si="1"/>
        <v>41150.199999999997</v>
      </c>
      <c r="L49" s="15">
        <f t="shared" si="2"/>
        <v>257730.2</v>
      </c>
      <c r="M49" s="15">
        <v>416500</v>
      </c>
      <c r="N49" s="41"/>
      <c r="O49" s="16"/>
      <c r="Q49" s="16"/>
      <c r="R49" s="17"/>
    </row>
    <row r="50" spans="1:18" ht="32.25" customHeight="1" x14ac:dyDescent="0.3">
      <c r="A50" s="19"/>
      <c r="B50" s="46" t="s">
        <v>12</v>
      </c>
      <c r="C50" s="47"/>
      <c r="D50" s="47"/>
      <c r="E50" s="47"/>
      <c r="F50" s="48"/>
      <c r="H50" s="21"/>
      <c r="I50" s="21"/>
      <c r="J50" s="21"/>
      <c r="K50" s="21"/>
      <c r="L50" s="22">
        <f>SUM(L6:L49)</f>
        <v>9684086.6995999999</v>
      </c>
      <c r="M50" s="9"/>
      <c r="P50" s="23" t="e">
        <f>SUM(P6:P49)</f>
        <v>#DIV/0!</v>
      </c>
      <c r="R50" s="20" t="e">
        <f>SUM(R6:R49)</f>
        <v>#DIV/0!</v>
      </c>
    </row>
    <row r="51" spans="1:18" ht="16.5" customHeight="1" x14ac:dyDescent="0.3">
      <c r="A51" s="19"/>
      <c r="B51" s="24"/>
      <c r="C51" s="24"/>
      <c r="D51" s="24"/>
      <c r="E51" s="24"/>
      <c r="F51" s="25"/>
      <c r="H51" s="3"/>
      <c r="I51" s="4"/>
      <c r="J51" s="67" t="s">
        <v>25</v>
      </c>
      <c r="K51" s="67"/>
      <c r="L51" s="67"/>
      <c r="M51" s="54" t="s">
        <v>26</v>
      </c>
      <c r="R51" s="21" t="e">
        <f>+R50-M50</f>
        <v>#DIV/0!</v>
      </c>
    </row>
    <row r="52" spans="1:18" ht="16.5" x14ac:dyDescent="0.3">
      <c r="A52" s="19"/>
      <c r="B52" s="53" t="s">
        <v>30</v>
      </c>
      <c r="C52" s="53"/>
      <c r="D52" s="53"/>
      <c r="E52" s="53"/>
      <c r="F52" s="53"/>
      <c r="G52" s="53"/>
      <c r="H52" s="3"/>
      <c r="I52" s="4"/>
      <c r="J52" s="67"/>
      <c r="K52" s="67"/>
      <c r="L52" s="67"/>
      <c r="M52" s="55"/>
      <c r="R52" s="21"/>
    </row>
    <row r="53" spans="1:18" ht="25.5" x14ac:dyDescent="0.3">
      <c r="A53" s="19"/>
      <c r="B53" s="6" t="s">
        <v>29</v>
      </c>
      <c r="C53" s="49" t="s">
        <v>3</v>
      </c>
      <c r="D53" s="50"/>
      <c r="E53" s="51"/>
      <c r="F53" s="6" t="s">
        <v>6</v>
      </c>
      <c r="G53" s="6" t="s">
        <v>7</v>
      </c>
      <c r="H53" s="3"/>
      <c r="I53" s="7"/>
      <c r="J53" s="8" t="s">
        <v>8</v>
      </c>
      <c r="K53" s="8" t="s">
        <v>9</v>
      </c>
      <c r="L53" s="8" t="s">
        <v>10</v>
      </c>
      <c r="M53" s="8" t="s">
        <v>10</v>
      </c>
      <c r="R53" s="21"/>
    </row>
    <row r="54" spans="1:18" ht="16.5" x14ac:dyDescent="0.3">
      <c r="A54" s="19"/>
      <c r="B54" s="26">
        <v>1</v>
      </c>
      <c r="C54" s="45" t="s">
        <v>13</v>
      </c>
      <c r="D54" s="45"/>
      <c r="E54" s="45"/>
      <c r="F54" s="27" t="s">
        <v>14</v>
      </c>
      <c r="G54" s="28">
        <v>1</v>
      </c>
      <c r="H54" s="13"/>
      <c r="I54" s="14"/>
      <c r="J54" s="15">
        <v>42016.806722689078</v>
      </c>
      <c r="K54" s="15">
        <f t="shared" ref="K54:K61" si="3">ROUND(J54*19%,2)</f>
        <v>7983.19</v>
      </c>
      <c r="L54" s="15">
        <f t="shared" ref="L54:L61" si="4">+K54+J54</f>
        <v>49999.99672268908</v>
      </c>
      <c r="M54" s="15">
        <v>54472.25</v>
      </c>
      <c r="R54" s="21"/>
    </row>
    <row r="55" spans="1:18" ht="16.5" x14ac:dyDescent="0.3">
      <c r="A55" s="19"/>
      <c r="B55" s="26">
        <v>2</v>
      </c>
      <c r="C55" s="45" t="s">
        <v>15</v>
      </c>
      <c r="D55" s="45"/>
      <c r="E55" s="45"/>
      <c r="F55" s="27" t="s">
        <v>14</v>
      </c>
      <c r="G55" s="28">
        <v>1</v>
      </c>
      <c r="H55" s="13"/>
      <c r="I55" s="14"/>
      <c r="J55" s="15">
        <v>62184.873949579836</v>
      </c>
      <c r="K55" s="15">
        <f t="shared" si="3"/>
        <v>11815.13</v>
      </c>
      <c r="L55" s="15">
        <f t="shared" si="4"/>
        <v>74000.003949579841</v>
      </c>
      <c r="M55" s="15">
        <v>77528.5</v>
      </c>
      <c r="R55" s="21"/>
    </row>
    <row r="56" spans="1:18" ht="16.5" x14ac:dyDescent="0.3">
      <c r="A56" s="19"/>
      <c r="B56" s="26">
        <v>3</v>
      </c>
      <c r="C56" s="45" t="s">
        <v>16</v>
      </c>
      <c r="D56" s="45"/>
      <c r="E56" s="45"/>
      <c r="F56" s="27" t="s">
        <v>14</v>
      </c>
      <c r="G56" s="28">
        <v>1</v>
      </c>
      <c r="H56" s="13"/>
      <c r="I56" s="14"/>
      <c r="J56" s="15">
        <v>74789.915966386558</v>
      </c>
      <c r="K56" s="15">
        <f t="shared" si="3"/>
        <v>14210.08</v>
      </c>
      <c r="L56" s="15">
        <f t="shared" si="4"/>
        <v>88999.995966386559</v>
      </c>
      <c r="M56" s="15">
        <v>117750.5</v>
      </c>
      <c r="R56" s="21"/>
    </row>
    <row r="57" spans="1:18" ht="16.5" x14ac:dyDescent="0.3">
      <c r="A57" s="19"/>
      <c r="B57" s="26">
        <v>4</v>
      </c>
      <c r="C57" s="45" t="s">
        <v>17</v>
      </c>
      <c r="D57" s="45"/>
      <c r="E57" s="45"/>
      <c r="F57" s="27" t="s">
        <v>14</v>
      </c>
      <c r="G57" s="28">
        <v>1</v>
      </c>
      <c r="H57" s="13"/>
      <c r="I57" s="14"/>
      <c r="J57" s="15">
        <v>124369.74789915967</v>
      </c>
      <c r="K57" s="15">
        <f t="shared" si="3"/>
        <v>23630.25</v>
      </c>
      <c r="L57" s="15">
        <f t="shared" si="4"/>
        <v>147999.99789915967</v>
      </c>
      <c r="M57" s="15">
        <v>152647.25</v>
      </c>
      <c r="R57" s="21"/>
    </row>
    <row r="58" spans="1:18" ht="16.5" x14ac:dyDescent="0.3">
      <c r="A58" s="19"/>
      <c r="B58" s="26">
        <v>5</v>
      </c>
      <c r="C58" s="45" t="s">
        <v>18</v>
      </c>
      <c r="D58" s="45"/>
      <c r="E58" s="45"/>
      <c r="F58" s="27" t="s">
        <v>14</v>
      </c>
      <c r="G58" s="28">
        <v>1</v>
      </c>
      <c r="H58" s="13"/>
      <c r="I58" s="14"/>
      <c r="J58" s="15">
        <v>134453.78151260506</v>
      </c>
      <c r="K58" s="15">
        <f t="shared" si="3"/>
        <v>25546.22</v>
      </c>
      <c r="L58" s="15">
        <f t="shared" si="4"/>
        <v>160000.00151260506</v>
      </c>
      <c r="M58" s="15">
        <v>254927.75</v>
      </c>
      <c r="R58" s="21"/>
    </row>
    <row r="59" spans="1:18" ht="16.5" x14ac:dyDescent="0.3">
      <c r="A59" s="19"/>
      <c r="B59" s="26">
        <v>6</v>
      </c>
      <c r="C59" s="45" t="s">
        <v>19</v>
      </c>
      <c r="D59" s="45"/>
      <c r="E59" s="45"/>
      <c r="F59" s="27" t="s">
        <v>14</v>
      </c>
      <c r="G59" s="28">
        <v>1</v>
      </c>
      <c r="H59" s="13"/>
      <c r="I59" s="14"/>
      <c r="J59" s="15">
        <v>205882.35294117648</v>
      </c>
      <c r="K59" s="15">
        <f t="shared" si="3"/>
        <v>39117.65</v>
      </c>
      <c r="L59" s="15">
        <f t="shared" si="4"/>
        <v>245000.00294117647</v>
      </c>
      <c r="M59" s="15">
        <v>302527.75</v>
      </c>
      <c r="R59" s="21"/>
    </row>
    <row r="60" spans="1:18" ht="16.5" x14ac:dyDescent="0.3">
      <c r="A60" s="19"/>
      <c r="B60" s="26">
        <v>7</v>
      </c>
      <c r="C60" s="45" t="s">
        <v>20</v>
      </c>
      <c r="D60" s="45"/>
      <c r="E60" s="45"/>
      <c r="F60" s="27" t="s">
        <v>14</v>
      </c>
      <c r="G60" s="28">
        <v>1</v>
      </c>
      <c r="H60" s="13"/>
      <c r="I60" s="14"/>
      <c r="J60" s="15">
        <v>344537.81512605044</v>
      </c>
      <c r="K60" s="15">
        <f t="shared" si="3"/>
        <v>65462.18</v>
      </c>
      <c r="L60" s="15">
        <f t="shared" si="4"/>
        <v>409999.99512605043</v>
      </c>
      <c r="M60" s="15">
        <v>466628.75</v>
      </c>
      <c r="R60" s="21"/>
    </row>
    <row r="61" spans="1:18" ht="16.5" x14ac:dyDescent="0.3">
      <c r="A61" s="19"/>
      <c r="B61" s="26">
        <v>8</v>
      </c>
      <c r="C61" s="45" t="s">
        <v>21</v>
      </c>
      <c r="D61" s="45"/>
      <c r="E61" s="45"/>
      <c r="F61" s="27" t="s">
        <v>14</v>
      </c>
      <c r="G61" s="28">
        <v>1</v>
      </c>
      <c r="H61" s="13"/>
      <c r="I61" s="14"/>
      <c r="J61" s="15">
        <v>487394.95798319328</v>
      </c>
      <c r="K61" s="15">
        <f t="shared" si="3"/>
        <v>92605.04</v>
      </c>
      <c r="L61" s="15">
        <f t="shared" si="4"/>
        <v>579999.99798319326</v>
      </c>
      <c r="M61" s="15">
        <v>606305</v>
      </c>
      <c r="R61" s="21"/>
    </row>
    <row r="62" spans="1:18" ht="16.5" x14ac:dyDescent="0.3">
      <c r="A62" s="19"/>
      <c r="B62" s="24"/>
      <c r="C62" s="24"/>
      <c r="D62" s="24"/>
      <c r="E62" s="24"/>
      <c r="F62" s="25"/>
      <c r="J62" s="19"/>
      <c r="K62" s="19"/>
      <c r="L62" s="22">
        <f>SUM(L54:L61)</f>
        <v>1755999.9921008404</v>
      </c>
      <c r="R62" s="21"/>
    </row>
    <row r="63" spans="1:18" ht="16.5" x14ac:dyDescent="0.3">
      <c r="A63" s="19"/>
      <c r="B63" s="24"/>
      <c r="C63" s="24"/>
      <c r="D63" s="24"/>
      <c r="E63" s="24"/>
      <c r="F63" s="25"/>
      <c r="J63" s="19"/>
      <c r="K63" s="19"/>
      <c r="L63" s="19"/>
      <c r="R63" s="21"/>
    </row>
    <row r="64" spans="1:18" ht="16.5" x14ac:dyDescent="0.25">
      <c r="L64" s="22">
        <f>+L62+L50</f>
        <v>11440086.69170084</v>
      </c>
    </row>
    <row r="65" spans="2:10" ht="14.25" x14ac:dyDescent="0.2">
      <c r="B65" s="31"/>
      <c r="C65" s="31"/>
      <c r="D65" s="31"/>
      <c r="E65" s="32"/>
      <c r="F65" s="32"/>
      <c r="G65" s="32"/>
      <c r="H65" s="32"/>
      <c r="I65" s="32"/>
      <c r="J65" s="32"/>
    </row>
    <row r="66" spans="2:10" ht="28.5" customHeight="1" x14ac:dyDescent="0.2">
      <c r="B66" s="68"/>
      <c r="C66" s="74" t="e" vm="1">
        <v>#VALUE!</v>
      </c>
      <c r="D66" s="74"/>
      <c r="E66" s="74"/>
      <c r="F66" s="68"/>
      <c r="G66" s="68"/>
      <c r="H66" s="68"/>
      <c r="I66" s="68"/>
      <c r="J66" s="68"/>
    </row>
    <row r="67" spans="2:10" ht="39.75" customHeight="1" x14ac:dyDescent="0.2">
      <c r="B67" s="68"/>
      <c r="C67" s="74"/>
      <c r="D67" s="74"/>
      <c r="E67" s="74"/>
      <c r="F67" s="68"/>
      <c r="G67" s="68"/>
      <c r="H67" s="68"/>
      <c r="I67" s="68"/>
      <c r="J67" s="68"/>
    </row>
    <row r="68" spans="2:10" ht="15" hidden="1" customHeight="1" x14ac:dyDescent="0.25">
      <c r="B68" s="43" t="s">
        <v>22</v>
      </c>
      <c r="C68" s="43"/>
      <c r="D68" s="33"/>
      <c r="E68" s="43"/>
      <c r="F68" s="43"/>
      <c r="G68" s="34"/>
      <c r="H68" s="32"/>
      <c r="I68" s="32"/>
      <c r="J68" s="32"/>
    </row>
    <row r="69" spans="2:10" ht="15" hidden="1" customHeight="1" x14ac:dyDescent="0.25">
      <c r="B69" s="44" t="s">
        <v>23</v>
      </c>
      <c r="C69" s="44"/>
      <c r="D69" s="35"/>
      <c r="E69" s="36"/>
      <c r="F69" s="36"/>
      <c r="G69" s="32"/>
      <c r="H69" s="32"/>
      <c r="I69" s="32"/>
      <c r="J69" s="32"/>
    </row>
    <row r="70" spans="2:10" hidden="1" x14ac:dyDescent="0.25">
      <c r="B70" s="3"/>
      <c r="C70" s="3"/>
      <c r="D70" s="3"/>
      <c r="E70" s="3"/>
      <c r="F70" s="3"/>
      <c r="G70" s="37"/>
      <c r="H70" s="37"/>
      <c r="I70" s="37"/>
      <c r="J70" s="37"/>
    </row>
    <row r="71" spans="2:10" ht="30" customHeight="1" x14ac:dyDescent="0.25">
      <c r="B71" s="3"/>
      <c r="C71" s="70" t="s">
        <v>31</v>
      </c>
      <c r="D71" s="71" t="s">
        <v>32</v>
      </c>
      <c r="E71" s="71"/>
      <c r="F71" s="3"/>
      <c r="G71" s="37"/>
      <c r="H71" s="37"/>
      <c r="I71" s="37"/>
      <c r="J71" s="37"/>
    </row>
    <row r="72" spans="2:10" ht="30" customHeight="1" x14ac:dyDescent="0.25">
      <c r="B72" s="3"/>
      <c r="C72" s="72" t="s">
        <v>33</v>
      </c>
      <c r="D72" s="69" t="s">
        <v>34</v>
      </c>
      <c r="E72" s="69"/>
      <c r="F72" s="3"/>
      <c r="G72" s="37"/>
      <c r="H72" s="37"/>
      <c r="I72" s="37"/>
      <c r="J72" s="37"/>
    </row>
    <row r="73" spans="2:10" x14ac:dyDescent="0.25">
      <c r="B73" s="3"/>
      <c r="C73" s="73"/>
      <c r="D73" s="73"/>
      <c r="E73" s="73"/>
      <c r="F73" s="3"/>
      <c r="G73" s="37"/>
      <c r="H73" s="37"/>
      <c r="I73" s="37"/>
      <c r="J73" s="37"/>
    </row>
    <row r="74" spans="2:10" x14ac:dyDescent="0.25">
      <c r="B74" s="3"/>
      <c r="C74" s="3"/>
      <c r="D74" s="3"/>
      <c r="E74" s="3"/>
      <c r="F74" s="3"/>
      <c r="G74" s="37"/>
      <c r="H74" s="37"/>
      <c r="I74" s="37"/>
      <c r="J74" s="37"/>
    </row>
    <row r="75" spans="2:10" x14ac:dyDescent="0.25">
      <c r="B75" s="38"/>
      <c r="C75" s="38"/>
      <c r="D75" s="38"/>
      <c r="E75" s="3"/>
      <c r="F75" s="3"/>
      <c r="G75" s="37"/>
      <c r="H75" s="37"/>
      <c r="I75" s="37"/>
      <c r="J75" s="37"/>
    </row>
    <row r="76" spans="2:10" x14ac:dyDescent="0.25">
      <c r="B76" s="38"/>
      <c r="C76" s="38"/>
      <c r="D76" s="38"/>
      <c r="E76" s="3"/>
      <c r="F76" s="3"/>
      <c r="G76" s="37"/>
      <c r="H76" s="37"/>
      <c r="I76" s="37"/>
      <c r="J76" s="37"/>
    </row>
    <row r="77" spans="2:10" x14ac:dyDescent="0.25">
      <c r="F77" s="29"/>
      <c r="G77" s="29"/>
    </row>
  </sheetData>
  <sheetProtection selectLockedCells="1" selectUnlockedCells="1"/>
  <mergeCells count="26">
    <mergeCell ref="D72:E72"/>
    <mergeCell ref="D71:E71"/>
    <mergeCell ref="C66:E67"/>
    <mergeCell ref="T21:Y21"/>
    <mergeCell ref="B52:G52"/>
    <mergeCell ref="M51:M52"/>
    <mergeCell ref="B1:M1"/>
    <mergeCell ref="B2:C2"/>
    <mergeCell ref="D2:M2"/>
    <mergeCell ref="B3:G4"/>
    <mergeCell ref="M3:M4"/>
    <mergeCell ref="J3:L4"/>
    <mergeCell ref="J51:L52"/>
    <mergeCell ref="C59:E59"/>
    <mergeCell ref="C60:E60"/>
    <mergeCell ref="C61:E61"/>
    <mergeCell ref="B50:F50"/>
    <mergeCell ref="C53:E53"/>
    <mergeCell ref="C54:E54"/>
    <mergeCell ref="C55:E55"/>
    <mergeCell ref="C56:E56"/>
    <mergeCell ref="C57:E57"/>
    <mergeCell ref="C58:E58"/>
    <mergeCell ref="B68:C68"/>
    <mergeCell ref="E68:F68"/>
    <mergeCell ref="B69:C69"/>
  </mergeCells>
  <pageMargins left="0.7" right="0.7" top="0.75" bottom="0.75" header="0.3" footer="0.3"/>
  <pageSetup paperSize="5" scale="50" orientation="landscape" horizontalDpi="4294967293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O.E</vt:lpstr>
      <vt:lpstr>O.E!_Hlk199410828</vt:lpstr>
      <vt:lpstr>O.E!_Hlk202433657</vt:lpstr>
      <vt:lpstr>O.E!_Hlk203731731</vt:lpstr>
      <vt:lpstr>O.E!Área_de_impresión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Paola Llinas Pertuz</dc:creator>
  <cp:lastModifiedBy>mara156</cp:lastModifiedBy>
  <dcterms:created xsi:type="dcterms:W3CDTF">2025-09-09T13:24:12Z</dcterms:created>
  <dcterms:modified xsi:type="dcterms:W3CDTF">2025-09-19T13:04:22Z</dcterms:modified>
</cp:coreProperties>
</file>