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COYAIMA\IET JUAN XXIII\15. Soportes precontractuales MC - CI OBRA AULA STEAM\Documentos para Publicar\"/>
    </mc:Choice>
  </mc:AlternateContent>
  <xr:revisionPtr revIDLastSave="0" documentId="13_ncr:1_{097E32BF-9283-48AB-B48A-6771A0942A3F}" xr6:coauthVersionLast="47" xr6:coauthVersionMax="47" xr10:uidLastSave="{00000000-0000-0000-0000-000000000000}"/>
  <bookViews>
    <workbookView xWindow="-120" yWindow="-120" windowWidth="29040" windowHeight="15720" tabRatio="788" xr2:uid="{28084342-F3C6-41D9-9946-40535DB4BCD1}"/>
  </bookViews>
  <sheets>
    <sheet name="PRESUPUESTO OFICIAL" sheetId="3" r:id="rId1"/>
    <sheet name="APUS" sheetId="6" r:id="rId2"/>
    <sheet name="MEMORIAS" sheetId="7" r:id="rId3"/>
    <sheet name="ANALISIS DEL AIU" sheetId="9" r:id="rId4"/>
    <sheet name="CRONOGRAMA" sheetId="8" r:id="rId5"/>
    <sheet name="ANEXO 5 OFERTA ECONÓMICA" sheetId="10" r:id="rId6"/>
  </sheets>
  <externalReferences>
    <externalReference r:id="rId7"/>
  </externalReferences>
  <definedNames>
    <definedName name="_xlnm.Print_Area" localSheetId="3">'ANALISIS DEL AIU'!$B$2:$H$32</definedName>
    <definedName name="_xlnm.Print_Area" localSheetId="5">'ANEXO 5 OFERTA ECONÓMICA'!$F$4:$K$21</definedName>
    <definedName name="_xlnm.Print_Area" localSheetId="1">APUS!$F$5:$L$184</definedName>
    <definedName name="_xlnm.Print_Area" localSheetId="4">CRONOGRAMA!$F$4:$M$25</definedName>
    <definedName name="_xlnm.Print_Area" localSheetId="2">MEMORIAS!$B$2:$N$28</definedName>
    <definedName name="_xlnm.Print_Area" localSheetId="0">'PRESUPUESTO OFICIAL'!$F$4:$K$28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0" i="10" l="1"/>
  <c r="J19" i="10"/>
  <c r="J18" i="10"/>
  <c r="I16" i="10"/>
  <c r="I15" i="10"/>
  <c r="I13" i="10"/>
  <c r="I12" i="10"/>
  <c r="I10" i="10"/>
  <c r="I8" i="10"/>
  <c r="G5" i="9"/>
  <c r="G8" i="9"/>
  <c r="G10" i="9"/>
  <c r="G11" i="9"/>
  <c r="G12" i="9"/>
  <c r="G13" i="9"/>
  <c r="G14" i="9"/>
  <c r="G15" i="9"/>
  <c r="G9" i="9"/>
  <c r="J20" i="3"/>
  <c r="J19" i="3"/>
  <c r="G6" i="9"/>
  <c r="I9" i="8"/>
  <c r="I7" i="8"/>
  <c r="M19" i="7"/>
  <c r="N18" i="7" s="1"/>
  <c r="I16" i="3" s="1"/>
  <c r="C18" i="7"/>
  <c r="B18" i="7"/>
  <c r="C16" i="7"/>
  <c r="B16" i="7"/>
  <c r="C15" i="7"/>
  <c r="B15" i="7"/>
  <c r="N16" i="7"/>
  <c r="I15" i="3" s="1"/>
  <c r="C13" i="7"/>
  <c r="B13" i="7"/>
  <c r="C11" i="7"/>
  <c r="B11" i="7"/>
  <c r="C10" i="7"/>
  <c r="B10" i="7"/>
  <c r="M12" i="7"/>
  <c r="N11" i="7" s="1"/>
  <c r="I12" i="3" s="1"/>
  <c r="M9" i="7"/>
  <c r="N8" i="7" s="1"/>
  <c r="I10" i="3" s="1"/>
  <c r="C8" i="7"/>
  <c r="B8" i="7"/>
  <c r="C7" i="7"/>
  <c r="B7" i="7"/>
  <c r="D5" i="7"/>
  <c r="C5" i="7"/>
  <c r="B5" i="7"/>
  <c r="C4" i="7"/>
  <c r="B4" i="7"/>
  <c r="M6" i="7"/>
  <c r="N5" i="7" s="1"/>
  <c r="I8" i="3" s="1"/>
  <c r="K178" i="6"/>
  <c r="L180" i="6" s="1"/>
  <c r="L161" i="6"/>
  <c r="L160" i="6"/>
  <c r="F160" i="6"/>
  <c r="L175" i="6"/>
  <c r="K169" i="6"/>
  <c r="L170" i="6" s="1"/>
  <c r="L133" i="6"/>
  <c r="L132" i="6"/>
  <c r="F132" i="6"/>
  <c r="K151" i="6"/>
  <c r="L153" i="6" s="1"/>
  <c r="L148" i="6"/>
  <c r="K142" i="6"/>
  <c r="L143" i="6" s="1"/>
  <c r="K119" i="6"/>
  <c r="L121" i="6" s="1"/>
  <c r="L99" i="6"/>
  <c r="L98" i="6"/>
  <c r="F98" i="6"/>
  <c r="L116" i="6"/>
  <c r="K110" i="6"/>
  <c r="K109" i="6"/>
  <c r="K108" i="6"/>
  <c r="K107" i="6"/>
  <c r="K106" i="6"/>
  <c r="K88" i="6"/>
  <c r="L90" i="6" s="1"/>
  <c r="L71" i="6"/>
  <c r="L70" i="6"/>
  <c r="F70" i="6"/>
  <c r="L85" i="6"/>
  <c r="K78" i="6"/>
  <c r="K79" i="6" s="1"/>
  <c r="L80" i="6" s="1"/>
  <c r="I44" i="6"/>
  <c r="K44" i="6" s="1"/>
  <c r="H44" i="6"/>
  <c r="L40" i="6"/>
  <c r="L39" i="6"/>
  <c r="F39" i="6"/>
  <c r="G59" i="6"/>
  <c r="K59" i="6" s="1"/>
  <c r="L62" i="6" s="1"/>
  <c r="L56" i="6"/>
  <c r="K49" i="6"/>
  <c r="L51" i="6" s="1"/>
  <c r="H43" i="6"/>
  <c r="L9" i="6"/>
  <c r="L8" i="6"/>
  <c r="F8" i="6"/>
  <c r="G29" i="6"/>
  <c r="K29" i="6" s="1"/>
  <c r="L31" i="6" s="1"/>
  <c r="L26" i="6"/>
  <c r="L21" i="6"/>
  <c r="I13" i="6"/>
  <c r="K13" i="6" s="1"/>
  <c r="H13" i="6"/>
  <c r="H12" i="6"/>
  <c r="N13" i="7" l="1"/>
  <c r="I13" i="3" s="1"/>
  <c r="K164" i="6"/>
  <c r="L166" i="6" s="1"/>
  <c r="L182" i="6" s="1"/>
  <c r="J16" i="3" s="1"/>
  <c r="K136" i="6"/>
  <c r="L139" i="6" s="1"/>
  <c r="L155" i="6" s="1"/>
  <c r="J15" i="3" s="1"/>
  <c r="K43" i="6"/>
  <c r="L45" i="6" s="1"/>
  <c r="L64" i="6" s="1"/>
  <c r="J10" i="3" s="1"/>
  <c r="K102" i="6"/>
  <c r="L103" i="6" s="1"/>
  <c r="L111" i="6"/>
  <c r="K74" i="6"/>
  <c r="L75" i="6" s="1"/>
  <c r="L92" i="6" s="1"/>
  <c r="J12" i="3" s="1"/>
  <c r="K12" i="6"/>
  <c r="L15" i="6" s="1"/>
  <c r="L33" i="6" s="1"/>
  <c r="J8" i="3" s="1"/>
  <c r="L123" i="6" l="1"/>
  <c r="J13" i="3" s="1"/>
  <c r="K15" i="3" l="1"/>
  <c r="K16" i="3" l="1"/>
  <c r="K13" i="3"/>
  <c r="K12" i="3"/>
  <c r="K10" i="3"/>
  <c r="K8" i="3"/>
  <c r="K11" i="3" l="1"/>
  <c r="K14" i="3"/>
  <c r="K9" i="3"/>
  <c r="K7" i="3" l="1"/>
  <c r="K17" i="3" s="1"/>
  <c r="H3" i="9" l="1"/>
  <c r="K20" i="3"/>
  <c r="K19" i="3"/>
  <c r="H5" i="9" l="1"/>
  <c r="H8" i="9"/>
  <c r="H19" i="9" l="1"/>
  <c r="H22" i="9" s="1"/>
  <c r="J18" i="3"/>
  <c r="K18" i="3" s="1"/>
  <c r="K21" i="3" s="1"/>
</calcChain>
</file>

<file path=xl/sharedStrings.xml><?xml version="1.0" encoding="utf-8"?>
<sst xmlns="http://schemas.openxmlformats.org/spreadsheetml/2006/main" count="401" uniqueCount="113">
  <si>
    <t>UND</t>
  </si>
  <si>
    <t xml:space="preserve">COSTO TOTAL OBRA SEDE </t>
  </si>
  <si>
    <t xml:space="preserve">COSTO TOTAL DE LA OBRA </t>
  </si>
  <si>
    <r>
      <rPr>
        <sz val="9"/>
        <rFont val="Calibri"/>
        <family val="2"/>
      </rPr>
      <t>ITEM</t>
    </r>
  </si>
  <si>
    <r>
      <rPr>
        <sz val="9"/>
        <rFont val="Calibri"/>
        <family val="2"/>
      </rPr>
      <t>DESCRIPCIÓN</t>
    </r>
  </si>
  <si>
    <r>
      <rPr>
        <sz val="9"/>
        <rFont val="Calibri"/>
        <family val="2"/>
      </rPr>
      <t>CANTIDADES</t>
    </r>
  </si>
  <si>
    <r>
      <rPr>
        <sz val="9"/>
        <rFont val="Calibri"/>
        <family val="2"/>
      </rPr>
      <t>VALOR UNITARIO</t>
    </r>
  </si>
  <si>
    <r>
      <rPr>
        <sz val="9"/>
        <rFont val="Calibri"/>
        <family val="2"/>
      </rPr>
      <t>VALOR TOTAL PARCIAL</t>
    </r>
  </si>
  <si>
    <t xml:space="preserve">M2 </t>
  </si>
  <si>
    <t xml:space="preserve">UND </t>
  </si>
  <si>
    <t xml:space="preserve">PRELIMINAR </t>
  </si>
  <si>
    <t xml:space="preserve">DESMONTE DE CIELO RAZO EXISTENTE EN LAMINA DE ICOPOR </t>
  </si>
  <si>
    <t xml:space="preserve">CIELO RAZO </t>
  </si>
  <si>
    <t xml:space="preserve">PINTURA INTERIOR Y EXTERIOR </t>
  </si>
  <si>
    <t xml:space="preserve">APLICACION DE PINTURA TIPO 1 VINILO INCLUYE BROCHAS, RODILLOS Y CINTA DE ENMASCARAR </t>
  </si>
  <si>
    <t xml:space="preserve">MANTENIMIENTO DE PUERTAS Y REJAS EXTERIORES INCLUYE SOLDADURA DONDE REQUIERA Y PINTURA EN ANTICORROSIVO Y ESMALTE </t>
  </si>
  <si>
    <t xml:space="preserve">RED ELECTRICA INTERNA Y EXTERNA </t>
  </si>
  <si>
    <t xml:space="preserve">SUMINISTRO E INSTALACION DE CAJA DE 4 CCTOS </t>
  </si>
  <si>
    <t>ANÁLISIS DE PRECIOS UNITARIOS</t>
  </si>
  <si>
    <t>ITEM:</t>
  </si>
  <si>
    <t xml:space="preserve">UNIDAD: </t>
  </si>
  <si>
    <t>I. EQUIPO</t>
  </si>
  <si>
    <t>Descripción</t>
  </si>
  <si>
    <t>Tipo</t>
  </si>
  <si>
    <t>Tarifa/Hora</t>
  </si>
  <si>
    <t>Rendimiento</t>
  </si>
  <si>
    <t>Valor-Unit.</t>
  </si>
  <si>
    <t>HERRAMIENTA MENOR (10%)</t>
  </si>
  <si>
    <t>SECCION DE ANDAMIOS</t>
  </si>
  <si>
    <t>Sub-Total</t>
  </si>
  <si>
    <t>II. MATERIALES EN OBRA</t>
  </si>
  <si>
    <t>Unidad</t>
  </si>
  <si>
    <t>Precio-Unit.</t>
  </si>
  <si>
    <t>Cantidad</t>
  </si>
  <si>
    <t>III. TRANSPORTES</t>
  </si>
  <si>
    <t>Material</t>
  </si>
  <si>
    <t>Distancia (KM)</t>
  </si>
  <si>
    <t>Cantidad  (M3)</t>
  </si>
  <si>
    <t>Tarifa/M3-Km</t>
  </si>
  <si>
    <t>IV. MANO DE OBRA</t>
  </si>
  <si>
    <t>Trabajador</t>
  </si>
  <si>
    <t>Hora</t>
  </si>
  <si>
    <t>M. O. ALBAÑILERÍA (2 AYUDANTE)</t>
  </si>
  <si>
    <t>Total Costo Directo</t>
  </si>
  <si>
    <t>M. O. CARP.TALLER (1 OFICIAL + 2 AYUDANTE)</t>
  </si>
  <si>
    <t xml:space="preserve">SUMINISTRO E INSTALACION DE REJA DE SEGURIDAD EN VARILLA CUADRADA Y/O MALLA ELECTROSOLDADA INCLUYE ANGULO Y REFUERZOS NECESARIOS </t>
  </si>
  <si>
    <t xml:space="preserve">Suministro e instalacion de reja de seguridad en varilla cuadrada y/o malla electrosoldada, incluye angulo y refuerzos necesarios - subcontrato </t>
  </si>
  <si>
    <t>HERRAMIENTA MENOR (5%)</t>
  </si>
  <si>
    <t>%</t>
  </si>
  <si>
    <t xml:space="preserve">Rodillos y cinta de enmascarar </t>
  </si>
  <si>
    <t xml:space="preserve">GL </t>
  </si>
  <si>
    <t>lamina metalica</t>
  </si>
  <si>
    <t>m2</t>
  </si>
  <si>
    <t xml:space="preserve">soldadura </t>
  </si>
  <si>
    <t>kg</t>
  </si>
  <si>
    <t xml:space="preserve">masilla </t>
  </si>
  <si>
    <t>gl</t>
  </si>
  <si>
    <t xml:space="preserve">anticorrosivo </t>
  </si>
  <si>
    <t>pintura de aceite</t>
  </si>
  <si>
    <t>CUADRILLA A-A UN OFICIAL  Y DOS AYUDANTES</t>
  </si>
  <si>
    <t xml:space="preserve">Caja de 4 cctos </t>
  </si>
  <si>
    <t xml:space="preserve">SUMINSITRO E INSTALACION DE BREAKER DE 30 AMP </t>
  </si>
  <si>
    <t xml:space="preserve">Breaker 30 amp </t>
  </si>
  <si>
    <t xml:space="preserve">MEMORIAS DE CALCULO </t>
  </si>
  <si>
    <t>ITEM</t>
  </si>
  <si>
    <t>ACTIVIDAD</t>
  </si>
  <si>
    <t>UNIDADES</t>
  </si>
  <si>
    <t>TOTALES</t>
  </si>
  <si>
    <t xml:space="preserve"> </t>
  </si>
  <si>
    <t>No. Ele</t>
  </si>
  <si>
    <t>Cant.</t>
  </si>
  <si>
    <t>Long</t>
  </si>
  <si>
    <t>Ancho</t>
  </si>
  <si>
    <t>Altura</t>
  </si>
  <si>
    <t>Desc</t>
  </si>
  <si>
    <t xml:space="preserve">Salon a intervenir </t>
  </si>
  <si>
    <t>Puertas internas y externas</t>
  </si>
  <si>
    <t xml:space="preserve">SEMANA 1 </t>
  </si>
  <si>
    <t xml:space="preserve">SEMANA 2 </t>
  </si>
  <si>
    <t xml:space="preserve">SEMANA 3 </t>
  </si>
  <si>
    <t xml:space="preserve">SEMANA 4 </t>
  </si>
  <si>
    <t>CONCEPTO</t>
  </si>
  <si>
    <t>V.M./CON PRESTACIONES</t>
  </si>
  <si>
    <t>Dedicación</t>
  </si>
  <si>
    <t>Duración de la obra (Meses)</t>
  </si>
  <si>
    <t>V.PARCIAL</t>
  </si>
  <si>
    <t>COSTO DIRECTO</t>
  </si>
  <si>
    <t>ADMINISTRACION</t>
  </si>
  <si>
    <t>SALARIOS PERSONAL DE OBRA</t>
  </si>
  <si>
    <t>GASTOS DE LEGALIZACION E IMPUESTOS</t>
  </si>
  <si>
    <t>Estampilla PRO Tolima 150 años</t>
  </si>
  <si>
    <t>Estampilla PRO Cultura</t>
  </si>
  <si>
    <t>Estampilla PRO Desarrollo Departamental</t>
  </si>
  <si>
    <t xml:space="preserve">Poliza Cumplimiento </t>
  </si>
  <si>
    <t xml:space="preserve">Retefuente </t>
  </si>
  <si>
    <t>Rete ICA</t>
  </si>
  <si>
    <t>Tasa FIC - SENA</t>
  </si>
  <si>
    <t>COSTOS FINANCIEROS</t>
  </si>
  <si>
    <t>A</t>
  </si>
  <si>
    <t>I</t>
  </si>
  <si>
    <t>IMPREVISTOS</t>
  </si>
  <si>
    <t>U</t>
  </si>
  <si>
    <t>UTILIDAD</t>
  </si>
  <si>
    <t>A.I.U.</t>
  </si>
  <si>
    <t xml:space="preserve">ADMINISTRACION </t>
  </si>
  <si>
    <t>IMPREVISTO</t>
  </si>
  <si>
    <t>JUAN CAMILO URREA GUTIERREZ</t>
  </si>
  <si>
    <t xml:space="preserve">INGENIERO CIVIL </t>
  </si>
  <si>
    <t>INGENIERO RESIDENTE - INGENIERO CIVIL</t>
  </si>
  <si>
    <t xml:space="preserve">CRONOGRAMA DE OBRA </t>
  </si>
  <si>
    <t xml:space="preserve">MANTENIMIENTO DE INFRAESTRUCTURA DEL AULA STEAM DE LA SEDE PRINCIPAL DE LA INSTITUCIÓN EDUCATIVA TÉCNICA JUAN XXIII DEL MUNICIPIO DE COYAIMA - TOLIMA </t>
  </si>
  <si>
    <t>PRESUPUESTO OFICIAL</t>
  </si>
  <si>
    <t>ANEXO 5 -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</si>
</sst>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* #,##0.00_ ;_ * \-#,##0.00_ ;_ * &quot;-&quot;??_ ;_ @_ "/>
    <numFmt numFmtId="165" formatCode="_-* #,##0.00\ _€_-;\-* #,##0.00\ _€_-;_-* &quot;-&quot;??\ _€_-;_-@_-"/>
    <numFmt numFmtId="166" formatCode="#,##0;[Red]#,##0"/>
    <numFmt numFmtId="167" formatCode="#,##0.00;[Red]#,##0.00"/>
    <numFmt numFmtId="168" formatCode="_(&quot;$&quot;\ * #,##0.00_);_(&quot;$&quot;\ * \(#,##0.00\);_(&quot;$&quot;\ * &quot;-&quot;??_);_(@_)"/>
    <numFmt numFmtId="169" formatCode="_-&quot;$&quot;* #,##0.00_-;\-&quot;$&quot;* #,##0.00_-;_-&quot;$&quot;* &quot;-&quot;??_-;_-@_-"/>
    <numFmt numFmtId="170" formatCode="_-&quot;$&quot;\ * #,##0.00_-;\-&quot;$&quot;\ * #,##0.00_-;_-&quot;$&quot;\ * &quot;-&quot;_-;_-@_-"/>
    <numFmt numFmtId="171" formatCode="_(* #,##0.00_);_(* \(#,##0.00\);_(* &quot;-&quot;??_);_(@_)"/>
    <numFmt numFmtId="172" formatCode="0.000"/>
    <numFmt numFmtId="173" formatCode="_(* #,##0.0_);_(* \(#,##0.0\);_(* &quot;-&quot;??_);_(@_)"/>
    <numFmt numFmtId="174" formatCode="_(* #,##0_);_(* \(#,##0\);_(* &quot;-&quot;??_);_(@_)"/>
    <numFmt numFmtId="175" formatCode="0.0%"/>
    <numFmt numFmtId="176" formatCode="&quot;$&quot;\ #,##0.00"/>
    <numFmt numFmtId="177" formatCode="_-&quot;$&quot;\ * #,##0_-;\-&quot;$&quot;\ * #,##0_-;_-&quot;$&quot;\ * &quot;-&quot;??_-;_-@_-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1"/>
      <color indexed="8"/>
      <name val="Calibri"/>
      <family val="2"/>
    </font>
    <font>
      <sz val="9"/>
      <name val="Calibri"/>
      <family val="2"/>
    </font>
    <font>
      <b/>
      <sz val="9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indexed="8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b/>
      <sz val="8"/>
      <color indexed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name val="Arial Narrow"/>
      <family val="2"/>
    </font>
    <font>
      <sz val="10"/>
      <name val="Century Schoolbook"/>
      <family val="1"/>
    </font>
    <font>
      <b/>
      <sz val="14"/>
      <name val="Arial"/>
      <family val="2"/>
    </font>
    <font>
      <sz val="12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1"/>
      <color rgb="FF000000"/>
      <name val="Calibri"/>
      <family val="2"/>
      <scheme val="minor"/>
    </font>
    <font>
      <sz val="12"/>
      <color rgb="FF000000"/>
      <name val="Arial"/>
      <family val="2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-0.249977111117893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 style="hair">
        <color auto="1"/>
      </bottom>
      <diagonal/>
    </border>
    <border>
      <left/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ck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thick">
        <color auto="1"/>
      </bottom>
      <diagonal/>
    </border>
    <border>
      <left/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  <border>
      <left style="medium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/>
      <top style="thick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44" fontId="1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0" fontId="7" fillId="0" borderId="0" applyNumberFormat="0" applyBorder="0" applyAlignment="0"/>
    <xf numFmtId="0" fontId="8" fillId="0" borderId="0"/>
    <xf numFmtId="0" fontId="6" fillId="0" borderId="0"/>
    <xf numFmtId="165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6" fillId="0" borderId="0"/>
    <xf numFmtId="164" fontId="21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23" fillId="0" borderId="0"/>
    <xf numFmtId="9" fontId="6" fillId="0" borderId="0" applyFont="0" applyFill="0" applyBorder="0" applyAlignment="0" applyProtection="0"/>
    <xf numFmtId="0" fontId="23" fillId="0" borderId="0"/>
    <xf numFmtId="164" fontId="21" fillId="0" borderId="0" applyFont="0" applyFill="0" applyBorder="0" applyAlignment="0" applyProtection="0"/>
    <xf numFmtId="0" fontId="1" fillId="0" borderId="0"/>
    <xf numFmtId="164" fontId="6" fillId="0" borderId="0" applyFont="0" applyFill="0" applyBorder="0" applyAlignment="0" applyProtection="0"/>
  </cellStyleXfs>
  <cellXfs count="341">
    <xf numFmtId="0" fontId="0" fillId="0" borderId="0" xfId="0"/>
    <xf numFmtId="0" fontId="3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vertical="center" wrapText="1"/>
    </xf>
    <xf numFmtId="0" fontId="4" fillId="4" borderId="5" xfId="0" applyFont="1" applyFill="1" applyBorder="1" applyAlignment="1">
      <alignment horizontal="center" vertical="center" wrapText="1"/>
    </xf>
    <xf numFmtId="8" fontId="4" fillId="4" borderId="6" xfId="0" applyNumberFormat="1" applyFont="1" applyFill="1" applyBorder="1" applyAlignment="1">
      <alignment horizontal="right" vertical="center" wrapText="1"/>
    </xf>
    <xf numFmtId="8" fontId="5" fillId="4" borderId="6" xfId="0" applyNumberFormat="1" applyFont="1" applyFill="1" applyBorder="1" applyAlignment="1">
      <alignment horizontal="right" vertical="center" wrapText="1"/>
    </xf>
    <xf numFmtId="0" fontId="3" fillId="3" borderId="4" xfId="0" applyFont="1" applyFill="1" applyBorder="1" applyAlignment="1">
      <alignment horizontal="center" vertical="center" wrapText="1"/>
    </xf>
    <xf numFmtId="8" fontId="3" fillId="3" borderId="6" xfId="0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44" fontId="0" fillId="0" borderId="0" xfId="1" applyFont="1" applyAlignment="1">
      <alignment horizontal="center" vertical="center"/>
    </xf>
    <xf numFmtId="44" fontId="0" fillId="0" borderId="0" xfId="1" applyFont="1"/>
    <xf numFmtId="8" fontId="0" fillId="0" borderId="0" xfId="0" applyNumberFormat="1"/>
    <xf numFmtId="8" fontId="11" fillId="4" borderId="6" xfId="0" applyNumberFormat="1" applyFont="1" applyFill="1" applyBorder="1" applyAlignment="1">
      <alignment horizontal="right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14" fillId="0" borderId="19" xfId="0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167" fontId="14" fillId="0" borderId="0" xfId="0" applyNumberFormat="1" applyFont="1" applyAlignment="1">
      <alignment vertical="center" wrapText="1"/>
    </xf>
    <xf numFmtId="0" fontId="14" fillId="0" borderId="20" xfId="0" applyFont="1" applyBorder="1" applyAlignment="1">
      <alignment vertical="center" wrapText="1"/>
    </xf>
    <xf numFmtId="167" fontId="16" fillId="0" borderId="21" xfId="0" applyNumberFormat="1" applyFont="1" applyBorder="1" applyAlignment="1">
      <alignment horizontal="center" vertical="center" wrapText="1"/>
    </xf>
    <xf numFmtId="2" fontId="16" fillId="0" borderId="22" xfId="0" applyNumberFormat="1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7" fillId="0" borderId="19" xfId="0" applyFont="1" applyBorder="1" applyAlignment="1">
      <alignment vertical="center" wrapText="1"/>
    </xf>
    <xf numFmtId="0" fontId="18" fillId="0" borderId="0" xfId="0" applyFont="1" applyAlignment="1">
      <alignment vertical="center" wrapText="1"/>
    </xf>
    <xf numFmtId="3" fontId="18" fillId="0" borderId="20" xfId="0" applyNumberFormat="1" applyFont="1" applyBorder="1" applyAlignment="1">
      <alignment vertical="center" wrapText="1"/>
    </xf>
    <xf numFmtId="0" fontId="18" fillId="0" borderId="25" xfId="0" applyFont="1" applyBorder="1" applyAlignment="1">
      <alignment horizontal="center" vertical="center" wrapText="1"/>
    </xf>
    <xf numFmtId="3" fontId="18" fillId="0" borderId="26" xfId="0" applyNumberFormat="1" applyFont="1" applyBorder="1" applyAlignment="1">
      <alignment vertical="center" wrapText="1"/>
    </xf>
    <xf numFmtId="0" fontId="18" fillId="0" borderId="29" xfId="0" applyFont="1" applyBorder="1" applyAlignment="1">
      <alignment horizontal="center" vertical="center" wrapText="1"/>
    </xf>
    <xf numFmtId="42" fontId="18" fillId="0" borderId="29" xfId="9" applyFont="1" applyBorder="1" applyAlignment="1">
      <alignment vertical="center" wrapText="1"/>
    </xf>
    <xf numFmtId="4" fontId="18" fillId="0" borderId="29" xfId="0" applyNumberFormat="1" applyFont="1" applyBorder="1" applyAlignment="1">
      <alignment horizontal="center" vertical="center" wrapText="1"/>
    </xf>
    <xf numFmtId="3" fontId="18" fillId="0" borderId="30" xfId="0" applyNumberFormat="1" applyFont="1" applyBorder="1" applyAlignment="1">
      <alignment vertical="center" wrapText="1"/>
    </xf>
    <xf numFmtId="42" fontId="18" fillId="0" borderId="29" xfId="9" applyFont="1" applyFill="1" applyBorder="1" applyAlignment="1">
      <alignment vertical="center" wrapText="1"/>
    </xf>
    <xf numFmtId="3" fontId="18" fillId="0" borderId="31" xfId="0" applyNumberFormat="1" applyFont="1" applyBorder="1" applyAlignment="1">
      <alignment vertical="center" wrapText="1"/>
    </xf>
    <xf numFmtId="0" fontId="18" fillId="0" borderId="34" xfId="0" applyFont="1" applyBorder="1" applyAlignment="1">
      <alignment horizontal="center" vertical="center" wrapText="1"/>
    </xf>
    <xf numFmtId="42" fontId="18" fillId="0" borderId="34" xfId="9" applyFont="1" applyBorder="1" applyAlignment="1">
      <alignment vertical="center" wrapText="1"/>
    </xf>
    <xf numFmtId="4" fontId="18" fillId="0" borderId="34" xfId="0" applyNumberFormat="1" applyFont="1" applyBorder="1" applyAlignment="1">
      <alignment horizontal="center" vertical="center" wrapText="1"/>
    </xf>
    <xf numFmtId="3" fontId="18" fillId="0" borderId="35" xfId="0" applyNumberFormat="1" applyFont="1" applyBorder="1" applyAlignment="1">
      <alignment vertical="center" wrapText="1"/>
    </xf>
    <xf numFmtId="0" fontId="18" fillId="0" borderId="19" xfId="0" applyFont="1" applyBorder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168" fontId="19" fillId="0" borderId="36" xfId="11" applyFont="1" applyBorder="1" applyAlignment="1">
      <alignment vertical="center" wrapText="1"/>
    </xf>
    <xf numFmtId="42" fontId="19" fillId="0" borderId="37" xfId="9" applyFont="1" applyBorder="1" applyAlignment="1">
      <alignment vertical="center" wrapText="1"/>
    </xf>
    <xf numFmtId="0" fontId="18" fillId="0" borderId="40" xfId="0" applyFont="1" applyBorder="1" applyAlignment="1">
      <alignment horizontal="center" vertical="center" wrapText="1"/>
    </xf>
    <xf numFmtId="3" fontId="18" fillId="0" borderId="41" xfId="0" applyNumberFormat="1" applyFont="1" applyBorder="1" applyAlignment="1">
      <alignment vertical="center" wrapText="1"/>
    </xf>
    <xf numFmtId="4" fontId="18" fillId="0" borderId="29" xfId="0" applyNumberFormat="1" applyFont="1" applyBorder="1" applyAlignment="1">
      <alignment vertical="center" wrapText="1"/>
    </xf>
    <xf numFmtId="3" fontId="18" fillId="0" borderId="29" xfId="0" applyNumberFormat="1" applyFont="1" applyBorder="1" applyAlignment="1">
      <alignment vertical="center" wrapText="1"/>
    </xf>
    <xf numFmtId="4" fontId="18" fillId="0" borderId="44" xfId="0" applyNumberFormat="1" applyFont="1" applyBorder="1" applyAlignment="1">
      <alignment vertical="center" wrapText="1"/>
    </xf>
    <xf numFmtId="3" fontId="18" fillId="0" borderId="44" xfId="0" applyNumberFormat="1" applyFont="1" applyBorder="1" applyAlignment="1">
      <alignment vertical="center" wrapText="1"/>
    </xf>
    <xf numFmtId="3" fontId="18" fillId="0" borderId="45" xfId="0" applyNumberFormat="1" applyFont="1" applyBorder="1" applyAlignment="1">
      <alignment vertical="center" wrapText="1"/>
    </xf>
    <xf numFmtId="42" fontId="20" fillId="0" borderId="36" xfId="9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3" fontId="18" fillId="0" borderId="20" xfId="0" applyNumberFormat="1" applyFont="1" applyBorder="1" applyAlignment="1">
      <alignment vertical="center"/>
    </xf>
    <xf numFmtId="0" fontId="18" fillId="0" borderId="46" xfId="0" applyFont="1" applyBorder="1" applyAlignment="1">
      <alignment horizontal="center" vertical="center" wrapText="1"/>
    </xf>
    <xf numFmtId="0" fontId="18" fillId="0" borderId="40" xfId="0" applyFont="1" applyBorder="1" applyAlignment="1">
      <alignment horizontal="center" vertical="center"/>
    </xf>
    <xf numFmtId="3" fontId="18" fillId="0" borderId="41" xfId="0" applyNumberFormat="1" applyFont="1" applyBorder="1" applyAlignment="1">
      <alignment vertical="center"/>
    </xf>
    <xf numFmtId="0" fontId="18" fillId="0" borderId="48" xfId="0" applyFont="1" applyBorder="1" applyAlignment="1">
      <alignment vertical="center" wrapText="1"/>
    </xf>
    <xf numFmtId="42" fontId="18" fillId="0" borderId="29" xfId="9" applyFont="1" applyFill="1" applyBorder="1" applyAlignment="1">
      <alignment vertical="center"/>
    </xf>
    <xf numFmtId="3" fontId="18" fillId="0" borderId="30" xfId="0" applyNumberFormat="1" applyFont="1" applyBorder="1" applyAlignment="1">
      <alignment vertical="center"/>
    </xf>
    <xf numFmtId="0" fontId="18" fillId="0" borderId="50" xfId="0" applyFont="1" applyBorder="1" applyAlignment="1">
      <alignment vertical="center" wrapText="1"/>
    </xf>
    <xf numFmtId="3" fontId="18" fillId="0" borderId="44" xfId="0" applyNumberFormat="1" applyFont="1" applyBorder="1" applyAlignment="1">
      <alignment vertical="center"/>
    </xf>
    <xf numFmtId="4" fontId="18" fillId="0" borderId="44" xfId="0" applyNumberFormat="1" applyFont="1" applyBorder="1" applyAlignment="1">
      <alignment vertical="center"/>
    </xf>
    <xf numFmtId="3" fontId="18" fillId="0" borderId="45" xfId="0" applyNumberFormat="1" applyFont="1" applyBorder="1" applyAlignment="1">
      <alignment vertical="center"/>
    </xf>
    <xf numFmtId="0" fontId="19" fillId="0" borderId="0" xfId="0" applyFont="1" applyAlignment="1">
      <alignment horizontal="center" vertical="center"/>
    </xf>
    <xf numFmtId="42" fontId="19" fillId="0" borderId="36" xfId="9" applyFont="1" applyBorder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8" fillId="0" borderId="16" xfId="0" applyFont="1" applyBorder="1" applyAlignment="1">
      <alignment vertical="center" wrapText="1"/>
    </xf>
    <xf numFmtId="0" fontId="18" fillId="0" borderId="17" xfId="0" applyFont="1" applyBorder="1" applyAlignment="1">
      <alignment vertical="center" wrapText="1"/>
    </xf>
    <xf numFmtId="0" fontId="19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/>
    </xf>
    <xf numFmtId="42" fontId="18" fillId="0" borderId="29" xfId="9" applyFont="1" applyBorder="1" applyAlignment="1">
      <alignment vertical="center"/>
    </xf>
    <xf numFmtId="4" fontId="18" fillId="0" borderId="29" xfId="0" applyNumberFormat="1" applyFont="1" applyBorder="1" applyAlignment="1">
      <alignment horizontal="center" vertical="center"/>
    </xf>
    <xf numFmtId="3" fontId="18" fillId="0" borderId="51" xfId="0" applyNumberFormat="1" applyFont="1" applyBorder="1" applyAlignment="1">
      <alignment vertical="center" wrapText="1"/>
    </xf>
    <xf numFmtId="0" fontId="18" fillId="0" borderId="48" xfId="0" applyFont="1" applyBorder="1" applyAlignment="1">
      <alignment horizontal="center" vertical="center" wrapText="1"/>
    </xf>
    <xf numFmtId="4" fontId="18" fillId="0" borderId="29" xfId="0" applyNumberFormat="1" applyFont="1" applyBorder="1" applyAlignment="1">
      <alignment vertical="center"/>
    </xf>
    <xf numFmtId="9" fontId="18" fillId="0" borderId="29" xfId="10" applyFont="1" applyBorder="1" applyAlignment="1">
      <alignment vertical="center"/>
    </xf>
    <xf numFmtId="169" fontId="18" fillId="0" borderId="29" xfId="9" applyNumberFormat="1" applyFont="1" applyBorder="1" applyAlignment="1">
      <alignment vertical="center"/>
    </xf>
    <xf numFmtId="167" fontId="16" fillId="4" borderId="21" xfId="0" applyNumberFormat="1" applyFont="1" applyFill="1" applyBorder="1" applyAlignment="1">
      <alignment horizontal="center" vertical="center" wrapText="1"/>
    </xf>
    <xf numFmtId="2" fontId="16" fillId="4" borderId="22" xfId="0" applyNumberFormat="1" applyFont="1" applyFill="1" applyBorder="1" applyAlignment="1">
      <alignment horizontal="center" vertical="center" wrapText="1"/>
    </xf>
    <xf numFmtId="0" fontId="16" fillId="4" borderId="22" xfId="0" applyFont="1" applyFill="1" applyBorder="1" applyAlignment="1">
      <alignment horizontal="center" vertical="center" wrapText="1"/>
    </xf>
    <xf numFmtId="0" fontId="17" fillId="4" borderId="19" xfId="0" applyFont="1" applyFill="1" applyBorder="1" applyAlignment="1">
      <alignment vertical="center" wrapText="1"/>
    </xf>
    <xf numFmtId="0" fontId="18" fillId="4" borderId="0" xfId="0" applyFont="1" applyFill="1" applyAlignment="1">
      <alignment vertical="center" wrapText="1"/>
    </xf>
    <xf numFmtId="3" fontId="18" fillId="4" borderId="20" xfId="0" applyNumberFormat="1" applyFont="1" applyFill="1" applyBorder="1" applyAlignment="1">
      <alignment vertical="center" wrapText="1"/>
    </xf>
    <xf numFmtId="0" fontId="18" fillId="4" borderId="13" xfId="0" applyFont="1" applyFill="1" applyBorder="1" applyAlignment="1">
      <alignment horizontal="center" vertical="center" wrapText="1"/>
    </xf>
    <xf numFmtId="0" fontId="18" fillId="4" borderId="52" xfId="0" applyFont="1" applyFill="1" applyBorder="1" applyAlignment="1">
      <alignment horizontal="center" vertical="center" wrapText="1"/>
    </xf>
    <xf numFmtId="0" fontId="18" fillId="4" borderId="53" xfId="0" applyFont="1" applyFill="1" applyBorder="1" applyAlignment="1">
      <alignment horizontal="center" vertical="center" wrapText="1"/>
    </xf>
    <xf numFmtId="3" fontId="18" fillId="4" borderId="54" xfId="0" applyNumberFormat="1" applyFont="1" applyFill="1" applyBorder="1" applyAlignment="1">
      <alignment vertical="center" wrapText="1"/>
    </xf>
    <xf numFmtId="0" fontId="18" fillId="4" borderId="23" xfId="0" applyFont="1" applyFill="1" applyBorder="1" applyAlignment="1">
      <alignment horizontal="left" vertical="center" wrapText="1"/>
    </xf>
    <xf numFmtId="0" fontId="18" fillId="4" borderId="24" xfId="0" applyFont="1" applyFill="1" applyBorder="1" applyAlignment="1">
      <alignment horizontal="left" vertical="center" wrapText="1"/>
    </xf>
    <xf numFmtId="0" fontId="18" fillId="4" borderId="25" xfId="0" applyFont="1" applyFill="1" applyBorder="1" applyAlignment="1">
      <alignment horizontal="center" vertical="center" wrapText="1"/>
    </xf>
    <xf numFmtId="42" fontId="18" fillId="4" borderId="25" xfId="9" applyFont="1" applyFill="1" applyBorder="1" applyAlignment="1">
      <alignment vertical="center" wrapText="1"/>
    </xf>
    <xf numFmtId="4" fontId="18" fillId="4" borderId="25" xfId="0" applyNumberFormat="1" applyFont="1" applyFill="1" applyBorder="1" applyAlignment="1">
      <alignment horizontal="center" vertical="center" wrapText="1"/>
    </xf>
    <xf numFmtId="3" fontId="18" fillId="4" borderId="26" xfId="0" applyNumberFormat="1" applyFont="1" applyFill="1" applyBorder="1" applyAlignment="1">
      <alignment vertical="center" wrapText="1"/>
    </xf>
    <xf numFmtId="0" fontId="18" fillId="0" borderId="27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 wrapText="1"/>
    </xf>
    <xf numFmtId="0" fontId="18" fillId="4" borderId="19" xfId="0" applyFont="1" applyFill="1" applyBorder="1" applyAlignment="1">
      <alignment horizontal="left" vertical="center" wrapText="1"/>
    </xf>
    <xf numFmtId="0" fontId="18" fillId="4" borderId="0" xfId="0" applyFont="1" applyFill="1" applyAlignment="1">
      <alignment horizontal="left" vertical="center" wrapText="1"/>
    </xf>
    <xf numFmtId="0" fontId="18" fillId="4" borderId="0" xfId="0" applyFont="1" applyFill="1" applyAlignment="1">
      <alignment horizontal="center" vertical="center" wrapText="1"/>
    </xf>
    <xf numFmtId="42" fontId="18" fillId="4" borderId="0" xfId="9" applyFont="1" applyFill="1" applyBorder="1" applyAlignment="1">
      <alignment vertical="center" wrapText="1"/>
    </xf>
    <xf numFmtId="4" fontId="18" fillId="4" borderId="0" xfId="0" applyNumberFormat="1" applyFont="1" applyFill="1" applyAlignment="1">
      <alignment horizontal="center" vertical="center" wrapText="1"/>
    </xf>
    <xf numFmtId="0" fontId="18" fillId="4" borderId="19" xfId="0" applyFont="1" applyFill="1" applyBorder="1" applyAlignment="1">
      <alignment vertical="center" wrapText="1"/>
    </xf>
    <xf numFmtId="0" fontId="19" fillId="4" borderId="0" xfId="0" applyFont="1" applyFill="1" applyAlignment="1">
      <alignment horizontal="center" vertical="center" wrapText="1"/>
    </xf>
    <xf numFmtId="168" fontId="19" fillId="4" borderId="36" xfId="11" applyFont="1" applyFill="1" applyBorder="1" applyAlignment="1">
      <alignment vertical="center" wrapText="1"/>
    </xf>
    <xf numFmtId="0" fontId="18" fillId="4" borderId="23" xfId="0" applyFont="1" applyFill="1" applyBorder="1" applyAlignment="1">
      <alignment horizontal="center" vertical="center" wrapText="1"/>
    </xf>
    <xf numFmtId="0" fontId="18" fillId="4" borderId="24" xfId="0" applyFont="1" applyFill="1" applyBorder="1" applyAlignment="1">
      <alignment horizontal="center" vertical="center" wrapText="1"/>
    </xf>
    <xf numFmtId="3" fontId="18" fillId="4" borderId="51" xfId="0" applyNumberFormat="1" applyFont="1" applyFill="1" applyBorder="1" applyAlignment="1">
      <alignment vertical="center" wrapText="1"/>
    </xf>
    <xf numFmtId="0" fontId="18" fillId="4" borderId="55" xfId="0" applyFont="1" applyFill="1" applyBorder="1" applyAlignment="1">
      <alignment horizontal="left" vertical="center" wrapText="1"/>
    </xf>
    <xf numFmtId="0" fontId="18" fillId="4" borderId="56" xfId="0" applyFont="1" applyFill="1" applyBorder="1" applyAlignment="1">
      <alignment horizontal="center" vertical="center" wrapText="1"/>
    </xf>
    <xf numFmtId="0" fontId="18" fillId="4" borderId="57" xfId="0" applyFont="1" applyFill="1" applyBorder="1" applyAlignment="1">
      <alignment horizontal="center" vertical="center" wrapText="1"/>
    </xf>
    <xf numFmtId="44" fontId="18" fillId="4" borderId="57" xfId="1" applyFont="1" applyFill="1" applyBorder="1" applyAlignment="1">
      <alignment horizontal="center" vertical="center" wrapText="1"/>
    </xf>
    <xf numFmtId="44" fontId="18" fillId="4" borderId="57" xfId="0" applyNumberFormat="1" applyFont="1" applyFill="1" applyBorder="1" applyAlignment="1">
      <alignment horizontal="center" vertical="center" wrapText="1"/>
    </xf>
    <xf numFmtId="0" fontId="18" fillId="4" borderId="27" xfId="0" applyFont="1" applyFill="1" applyBorder="1" applyAlignment="1">
      <alignment horizontal="left" vertical="center"/>
    </xf>
    <xf numFmtId="0" fontId="18" fillId="4" borderId="28" xfId="0" applyFont="1" applyFill="1" applyBorder="1" applyAlignment="1">
      <alignment horizontal="left" vertical="center"/>
    </xf>
    <xf numFmtId="0" fontId="18" fillId="4" borderId="29" xfId="0" applyFont="1" applyFill="1" applyBorder="1" applyAlignment="1">
      <alignment horizontal="center" vertical="center"/>
    </xf>
    <xf numFmtId="4" fontId="18" fillId="4" borderId="29" xfId="0" applyNumberFormat="1" applyFont="1" applyFill="1" applyBorder="1" applyAlignment="1">
      <alignment horizontal="center" vertical="center"/>
    </xf>
    <xf numFmtId="42" fontId="18" fillId="4" borderId="29" xfId="9" applyFont="1" applyFill="1" applyBorder="1" applyAlignment="1">
      <alignment vertical="center"/>
    </xf>
    <xf numFmtId="3" fontId="18" fillId="4" borderId="58" xfId="0" applyNumberFormat="1" applyFont="1" applyFill="1" applyBorder="1" applyAlignment="1">
      <alignment vertical="center" wrapText="1"/>
    </xf>
    <xf numFmtId="42" fontId="19" fillId="4" borderId="36" xfId="9" applyFont="1" applyFill="1" applyBorder="1" applyAlignment="1">
      <alignment vertical="center" wrapText="1"/>
    </xf>
    <xf numFmtId="0" fontId="17" fillId="4" borderId="16" xfId="0" applyFont="1" applyFill="1" applyBorder="1" applyAlignment="1">
      <alignment vertical="center" wrapText="1"/>
    </xf>
    <xf numFmtId="0" fontId="18" fillId="4" borderId="17" xfId="0" applyFont="1" applyFill="1" applyBorder="1" applyAlignment="1">
      <alignment vertical="center" wrapText="1"/>
    </xf>
    <xf numFmtId="3" fontId="18" fillId="4" borderId="18" xfId="0" applyNumberFormat="1" applyFont="1" applyFill="1" applyBorder="1" applyAlignment="1">
      <alignment vertical="center" wrapText="1"/>
    </xf>
    <xf numFmtId="0" fontId="18" fillId="4" borderId="55" xfId="0" applyFont="1" applyFill="1" applyBorder="1" applyAlignment="1">
      <alignment horizontal="center" vertical="center" wrapText="1"/>
    </xf>
    <xf numFmtId="0" fontId="18" fillId="4" borderId="27" xfId="0" applyFont="1" applyFill="1" applyBorder="1" applyAlignment="1">
      <alignment horizontal="left" vertical="center" wrapText="1"/>
    </xf>
    <xf numFmtId="0" fontId="18" fillId="4" borderId="28" xfId="0" applyFont="1" applyFill="1" applyBorder="1" applyAlignment="1">
      <alignment horizontal="left" vertical="center" wrapText="1"/>
    </xf>
    <xf numFmtId="4" fontId="18" fillId="4" borderId="29" xfId="0" applyNumberFormat="1" applyFont="1" applyFill="1" applyBorder="1" applyAlignment="1">
      <alignment horizontal="center" vertical="center" wrapText="1"/>
    </xf>
    <xf numFmtId="4" fontId="18" fillId="4" borderId="29" xfId="0" applyNumberFormat="1" applyFont="1" applyFill="1" applyBorder="1" applyAlignment="1">
      <alignment vertical="center" wrapText="1"/>
    </xf>
    <xf numFmtId="42" fontId="18" fillId="4" borderId="29" xfId="9" applyFont="1" applyFill="1" applyBorder="1" applyAlignment="1">
      <alignment vertical="center" wrapText="1"/>
    </xf>
    <xf numFmtId="3" fontId="18" fillId="4" borderId="29" xfId="0" applyNumberFormat="1" applyFont="1" applyFill="1" applyBorder="1" applyAlignment="1">
      <alignment vertical="center" wrapText="1"/>
    </xf>
    <xf numFmtId="3" fontId="18" fillId="4" borderId="30" xfId="0" applyNumberFormat="1" applyFont="1" applyFill="1" applyBorder="1" applyAlignment="1">
      <alignment vertical="center" wrapText="1"/>
    </xf>
    <xf numFmtId="0" fontId="18" fillId="4" borderId="42" xfId="0" applyFont="1" applyFill="1" applyBorder="1" applyAlignment="1">
      <alignment horizontal="left" vertical="center" wrapText="1"/>
    </xf>
    <xf numFmtId="0" fontId="18" fillId="4" borderId="43" xfId="0" applyFont="1" applyFill="1" applyBorder="1" applyAlignment="1">
      <alignment horizontal="left" vertical="center" wrapText="1"/>
    </xf>
    <xf numFmtId="4" fontId="18" fillId="4" borderId="44" xfId="0" applyNumberFormat="1" applyFont="1" applyFill="1" applyBorder="1" applyAlignment="1">
      <alignment vertical="center" wrapText="1"/>
    </xf>
    <xf numFmtId="3" fontId="18" fillId="4" borderId="44" xfId="0" applyNumberFormat="1" applyFont="1" applyFill="1" applyBorder="1" applyAlignment="1">
      <alignment vertical="center" wrapText="1"/>
    </xf>
    <xf numFmtId="3" fontId="18" fillId="4" borderId="45" xfId="0" applyNumberFormat="1" applyFont="1" applyFill="1" applyBorder="1" applyAlignment="1">
      <alignment vertical="center" wrapText="1"/>
    </xf>
    <xf numFmtId="42" fontId="20" fillId="4" borderId="36" xfId="9" applyFont="1" applyFill="1" applyBorder="1" applyAlignment="1">
      <alignment horizontal="center" vertical="center" wrapText="1"/>
    </xf>
    <xf numFmtId="0" fontId="17" fillId="4" borderId="19" xfId="0" applyFont="1" applyFill="1" applyBorder="1" applyAlignment="1">
      <alignment vertical="center"/>
    </xf>
    <xf numFmtId="0" fontId="18" fillId="4" borderId="0" xfId="0" applyFont="1" applyFill="1" applyAlignment="1">
      <alignment vertical="center"/>
    </xf>
    <xf numFmtId="3" fontId="18" fillId="4" borderId="20" xfId="0" applyNumberFormat="1" applyFont="1" applyFill="1" applyBorder="1" applyAlignment="1">
      <alignment vertical="center"/>
    </xf>
    <xf numFmtId="0" fontId="18" fillId="4" borderId="46" xfId="0" applyFont="1" applyFill="1" applyBorder="1" applyAlignment="1">
      <alignment horizontal="center" vertical="center"/>
    </xf>
    <xf numFmtId="0" fontId="18" fillId="4" borderId="47" xfId="0" applyFont="1" applyFill="1" applyBorder="1" applyAlignment="1">
      <alignment horizontal="center" vertical="center"/>
    </xf>
    <xf numFmtId="0" fontId="18" fillId="4" borderId="39" xfId="0" applyFont="1" applyFill="1" applyBorder="1" applyAlignment="1">
      <alignment horizontal="center" vertical="center"/>
    </xf>
    <xf numFmtId="0" fontId="18" fillId="4" borderId="40" xfId="0" applyFont="1" applyFill="1" applyBorder="1" applyAlignment="1">
      <alignment horizontal="center" vertical="center"/>
    </xf>
    <xf numFmtId="3" fontId="18" fillId="4" borderId="41" xfId="0" applyNumberFormat="1" applyFont="1" applyFill="1" applyBorder="1" applyAlignment="1">
      <alignment vertical="center"/>
    </xf>
    <xf numFmtId="0" fontId="18" fillId="4" borderId="48" xfId="0" applyFont="1" applyFill="1" applyBorder="1" applyAlignment="1">
      <alignment horizontal="center" vertical="center" wrapText="1"/>
    </xf>
    <xf numFmtId="42" fontId="18" fillId="4" borderId="49" xfId="9" applyFont="1" applyFill="1" applyBorder="1" applyAlignment="1">
      <alignment horizontal="center" vertical="center"/>
    </xf>
    <xf numFmtId="42" fontId="18" fillId="4" borderId="28" xfId="9" applyFont="1" applyFill="1" applyBorder="1" applyAlignment="1">
      <alignment horizontal="center" vertical="center"/>
    </xf>
    <xf numFmtId="4" fontId="18" fillId="4" borderId="49" xfId="0" applyNumberFormat="1" applyFont="1" applyFill="1" applyBorder="1" applyAlignment="1">
      <alignment horizontal="center" vertical="center"/>
    </xf>
    <xf numFmtId="4" fontId="18" fillId="4" borderId="28" xfId="0" applyNumberFormat="1" applyFont="1" applyFill="1" applyBorder="1" applyAlignment="1">
      <alignment horizontal="center" vertical="center"/>
    </xf>
    <xf numFmtId="3" fontId="18" fillId="4" borderId="30" xfId="0" applyNumberFormat="1" applyFont="1" applyFill="1" applyBorder="1" applyAlignment="1">
      <alignment vertical="center"/>
    </xf>
    <xf numFmtId="0" fontId="18" fillId="4" borderId="50" xfId="0" applyFont="1" applyFill="1" applyBorder="1" applyAlignment="1">
      <alignment vertical="center"/>
    </xf>
    <xf numFmtId="3" fontId="18" fillId="4" borderId="44" xfId="0" applyNumberFormat="1" applyFont="1" applyFill="1" applyBorder="1" applyAlignment="1">
      <alignment vertical="center"/>
    </xf>
    <xf numFmtId="4" fontId="18" fillId="4" borderId="44" xfId="0" applyNumberFormat="1" applyFont="1" applyFill="1" applyBorder="1" applyAlignment="1">
      <alignment vertical="center"/>
    </xf>
    <xf numFmtId="3" fontId="18" fillId="4" borderId="45" xfId="0" applyNumberFormat="1" applyFont="1" applyFill="1" applyBorder="1" applyAlignment="1">
      <alignment vertical="center"/>
    </xf>
    <xf numFmtId="0" fontId="18" fillId="4" borderId="16" xfId="0" applyFont="1" applyFill="1" applyBorder="1" applyAlignment="1">
      <alignment vertical="center" wrapText="1"/>
    </xf>
    <xf numFmtId="0" fontId="19" fillId="4" borderId="17" xfId="0" applyFont="1" applyFill="1" applyBorder="1" applyAlignment="1">
      <alignment horizontal="center" vertical="center"/>
    </xf>
    <xf numFmtId="0" fontId="18" fillId="4" borderId="17" xfId="0" applyFont="1" applyFill="1" applyBorder="1" applyAlignment="1">
      <alignment horizontal="center" vertical="center" wrapText="1"/>
    </xf>
    <xf numFmtId="42" fontId="19" fillId="4" borderId="36" xfId="9" applyFont="1" applyFill="1" applyBorder="1" applyAlignment="1">
      <alignment vertical="center"/>
    </xf>
    <xf numFmtId="43" fontId="18" fillId="4" borderId="57" xfId="8" applyFont="1" applyFill="1" applyBorder="1" applyAlignment="1">
      <alignment wrapText="1"/>
    </xf>
    <xf numFmtId="0" fontId="18" fillId="4" borderId="38" xfId="0" applyFont="1" applyFill="1" applyBorder="1" applyAlignment="1">
      <alignment horizontal="center" vertical="center" wrapText="1"/>
    </xf>
    <xf numFmtId="0" fontId="18" fillId="4" borderId="39" xfId="0" applyFont="1" applyFill="1" applyBorder="1" applyAlignment="1">
      <alignment horizontal="center" vertical="center" wrapText="1"/>
    </xf>
    <xf numFmtId="0" fontId="18" fillId="4" borderId="40" xfId="0" applyFont="1" applyFill="1" applyBorder="1" applyAlignment="1">
      <alignment horizontal="center" vertical="center" wrapText="1"/>
    </xf>
    <xf numFmtId="3" fontId="18" fillId="4" borderId="41" xfId="0" applyNumberFormat="1" applyFont="1" applyFill="1" applyBorder="1" applyAlignment="1">
      <alignment vertical="center" wrapText="1"/>
    </xf>
    <xf numFmtId="168" fontId="19" fillId="4" borderId="37" xfId="11" applyFont="1" applyFill="1" applyBorder="1" applyAlignment="1">
      <alignment vertical="center" wrapText="1"/>
    </xf>
    <xf numFmtId="42" fontId="19" fillId="4" borderId="37" xfId="9" applyFont="1" applyFill="1" applyBorder="1" applyAlignment="1">
      <alignment vertical="center" wrapText="1"/>
    </xf>
    <xf numFmtId="8" fontId="11" fillId="4" borderId="12" xfId="0" applyNumberFormat="1" applyFont="1" applyFill="1" applyBorder="1" applyAlignment="1">
      <alignment horizontal="right" vertical="center" wrapText="1"/>
    </xf>
    <xf numFmtId="170" fontId="19" fillId="4" borderId="36" xfId="9" applyNumberFormat="1" applyFont="1" applyFill="1" applyBorder="1" applyAlignment="1">
      <alignment vertical="center"/>
    </xf>
    <xf numFmtId="170" fontId="4" fillId="4" borderId="5" xfId="0" applyNumberFormat="1" applyFont="1" applyFill="1" applyBorder="1" applyAlignment="1">
      <alignment vertical="center" wrapText="1"/>
    </xf>
    <xf numFmtId="170" fontId="3" fillId="3" borderId="5" xfId="0" applyNumberFormat="1" applyFont="1" applyFill="1" applyBorder="1" applyAlignment="1">
      <alignment vertical="center" wrapText="1"/>
    </xf>
    <xf numFmtId="164" fontId="17" fillId="6" borderId="62" xfId="14" applyFont="1" applyFill="1" applyBorder="1" applyAlignment="1">
      <alignment horizontal="right" vertical="center"/>
    </xf>
    <xf numFmtId="0" fontId="17" fillId="6" borderId="63" xfId="12" applyFont="1" applyFill="1" applyBorder="1" applyAlignment="1">
      <alignment horizontal="center" vertical="center"/>
    </xf>
    <xf numFmtId="0" fontId="17" fillId="6" borderId="66" xfId="12" applyFont="1" applyFill="1" applyBorder="1" applyAlignment="1">
      <alignment horizontal="center" vertical="center"/>
    </xf>
    <xf numFmtId="164" fontId="17" fillId="2" borderId="62" xfId="13" applyFont="1" applyFill="1" applyBorder="1" applyAlignment="1" applyProtection="1">
      <alignment horizontal="left"/>
      <protection locked="0"/>
    </xf>
    <xf numFmtId="0" fontId="17" fillId="6" borderId="63" xfId="15" applyFont="1" applyFill="1" applyBorder="1" applyAlignment="1">
      <alignment horizontal="center" vertical="center" wrapText="1"/>
    </xf>
    <xf numFmtId="171" fontId="17" fillId="6" borderId="63" xfId="12" applyNumberFormat="1" applyFont="1" applyFill="1" applyBorder="1" applyAlignment="1">
      <alignment horizontal="center"/>
    </xf>
    <xf numFmtId="2" fontId="17" fillId="6" borderId="63" xfId="12" applyNumberFormat="1" applyFont="1" applyFill="1" applyBorder="1" applyAlignment="1">
      <alignment horizontal="right"/>
    </xf>
    <xf numFmtId="2" fontId="17" fillId="6" borderId="63" xfId="15" applyNumberFormat="1" applyFont="1" applyFill="1" applyBorder="1" applyAlignment="1">
      <alignment horizontal="right" vertical="center"/>
    </xf>
    <xf numFmtId="2" fontId="17" fillId="6" borderId="63" xfId="15" applyNumberFormat="1" applyFont="1" applyFill="1" applyBorder="1" applyAlignment="1">
      <alignment horizontal="right" vertical="center" wrapText="1"/>
    </xf>
    <xf numFmtId="2" fontId="17" fillId="6" borderId="63" xfId="16" applyNumberFormat="1" applyFont="1" applyFill="1" applyBorder="1" applyAlignment="1">
      <alignment horizontal="center" vertical="center"/>
    </xf>
    <xf numFmtId="164" fontId="17" fillId="6" borderId="66" xfId="13" applyFont="1" applyFill="1" applyBorder="1" applyAlignment="1">
      <alignment horizontal="center" vertical="center"/>
    </xf>
    <xf numFmtId="0" fontId="17" fillId="8" borderId="5" xfId="17" applyFont="1" applyFill="1" applyBorder="1" applyAlignment="1" applyProtection="1">
      <alignment horizontal="center" vertical="center"/>
      <protection locked="0"/>
    </xf>
    <xf numFmtId="0" fontId="17" fillId="7" borderId="65" xfId="15" applyFont="1" applyFill="1" applyBorder="1" applyAlignment="1">
      <alignment horizontal="center" vertical="center" wrapText="1"/>
    </xf>
    <xf numFmtId="171" fontId="17" fillId="7" borderId="63" xfId="12" applyNumberFormat="1" applyFont="1" applyFill="1" applyBorder="1" applyAlignment="1">
      <alignment horizontal="center"/>
    </xf>
    <xf numFmtId="2" fontId="17" fillId="7" borderId="63" xfId="12" applyNumberFormat="1" applyFont="1" applyFill="1" applyBorder="1" applyAlignment="1">
      <alignment horizontal="right"/>
    </xf>
    <xf numFmtId="2" fontId="17" fillId="7" borderId="63" xfId="15" applyNumberFormat="1" applyFont="1" applyFill="1" applyBorder="1" applyAlignment="1">
      <alignment horizontal="right" vertical="center"/>
    </xf>
    <xf numFmtId="2" fontId="17" fillId="7" borderId="63" xfId="15" applyNumberFormat="1" applyFont="1" applyFill="1" applyBorder="1" applyAlignment="1">
      <alignment horizontal="right" vertical="center" wrapText="1"/>
    </xf>
    <xf numFmtId="2" fontId="17" fillId="7" borderId="63" xfId="16" applyNumberFormat="1" applyFont="1" applyFill="1" applyBorder="1" applyAlignment="1">
      <alignment horizontal="center" vertical="center"/>
    </xf>
    <xf numFmtId="164" fontId="17" fillId="7" borderId="66" xfId="13" applyFont="1" applyFill="1" applyBorder="1" applyAlignment="1">
      <alignment horizontal="center" vertical="center"/>
    </xf>
    <xf numFmtId="164" fontId="17" fillId="0" borderId="67" xfId="13" applyFont="1" applyFill="1" applyBorder="1" applyAlignment="1" applyProtection="1">
      <alignment horizontal="right" vertical="center"/>
      <protection locked="0"/>
    </xf>
    <xf numFmtId="0" fontId="17" fillId="0" borderId="0" xfId="12" applyFont="1"/>
    <xf numFmtId="0" fontId="6" fillId="0" borderId="68" xfId="17" applyFont="1" applyBorder="1" applyAlignment="1" applyProtection="1">
      <alignment horizontal="center" vertical="center"/>
      <protection locked="0"/>
    </xf>
    <xf numFmtId="164" fontId="6" fillId="0" borderId="68" xfId="18" applyFont="1" applyFill="1" applyBorder="1"/>
    <xf numFmtId="164" fontId="6" fillId="0" borderId="68" xfId="18" applyFont="1" applyFill="1" applyBorder="1" applyAlignment="1">
      <alignment horizontal="right"/>
    </xf>
    <xf numFmtId="2" fontId="6" fillId="0" borderId="68" xfId="18" applyNumberFormat="1" applyFont="1" applyFill="1" applyBorder="1" applyAlignment="1">
      <alignment horizontal="right"/>
    </xf>
    <xf numFmtId="2" fontId="6" fillId="0" borderId="68" xfId="12" applyNumberFormat="1" applyBorder="1" applyAlignment="1">
      <alignment horizontal="right"/>
    </xf>
    <xf numFmtId="2" fontId="6" fillId="0" borderId="57" xfId="12" applyNumberFormat="1" applyBorder="1"/>
    <xf numFmtId="0" fontId="6" fillId="0" borderId="69" xfId="12" applyBorder="1"/>
    <xf numFmtId="0" fontId="17" fillId="0" borderId="68" xfId="17" applyFont="1" applyBorder="1" applyAlignment="1" applyProtection="1">
      <alignment horizontal="left"/>
      <protection locked="0"/>
    </xf>
    <xf numFmtId="0" fontId="17" fillId="8" borderId="5" xfId="17" applyFont="1" applyFill="1" applyBorder="1" applyAlignment="1" applyProtection="1">
      <alignment horizontal="left" wrapText="1"/>
      <protection locked="0"/>
    </xf>
    <xf numFmtId="164" fontId="17" fillId="7" borderId="59" xfId="13" applyFont="1" applyFill="1" applyBorder="1" applyAlignment="1" applyProtection="1">
      <alignment vertical="center"/>
      <protection locked="0"/>
    </xf>
    <xf numFmtId="172" fontId="6" fillId="0" borderId="68" xfId="18" applyNumberFormat="1" applyFont="1" applyFill="1" applyBorder="1" applyAlignment="1">
      <alignment horizontal="right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44" fontId="0" fillId="0" borderId="5" xfId="1" applyFont="1" applyBorder="1"/>
    <xf numFmtId="0" fontId="0" fillId="0" borderId="6" xfId="0" applyBorder="1"/>
    <xf numFmtId="8" fontId="3" fillId="3" borderId="5" xfId="0" applyNumberFormat="1" applyFont="1" applyFill="1" applyBorder="1" applyAlignment="1">
      <alignment vertical="center" wrapText="1"/>
    </xf>
    <xf numFmtId="8" fontId="4" fillId="4" borderId="5" xfId="0" applyNumberFormat="1" applyFont="1" applyFill="1" applyBorder="1" applyAlignment="1">
      <alignment horizontal="right" vertical="center" wrapText="1"/>
    </xf>
    <xf numFmtId="44" fontId="0" fillId="0" borderId="6" xfId="1" applyFont="1" applyBorder="1"/>
    <xf numFmtId="8" fontId="5" fillId="4" borderId="5" xfId="0" applyNumberFormat="1" applyFont="1" applyFill="1" applyBorder="1" applyAlignment="1">
      <alignment horizontal="right" vertical="center" wrapText="1"/>
    </xf>
    <xf numFmtId="44" fontId="0" fillId="2" borderId="5" xfId="1" applyFont="1" applyFill="1" applyBorder="1"/>
    <xf numFmtId="0" fontId="9" fillId="2" borderId="6" xfId="0" applyFont="1" applyFill="1" applyBorder="1" applyAlignment="1">
      <alignment horizontal="center" vertical="center" wrapText="1"/>
    </xf>
    <xf numFmtId="44" fontId="0" fillId="2" borderId="6" xfId="1" applyFont="1" applyFill="1" applyBorder="1"/>
    <xf numFmtId="0" fontId="17" fillId="6" borderId="5" xfId="19" applyFont="1" applyFill="1" applyBorder="1" applyAlignment="1">
      <alignment vertical="center" wrapText="1"/>
    </xf>
    <xf numFmtId="173" fontId="17" fillId="6" borderId="5" xfId="20" applyNumberFormat="1" applyFont="1" applyFill="1" applyBorder="1" applyAlignment="1">
      <alignment horizontal="center" vertical="center" wrapText="1"/>
    </xf>
    <xf numFmtId="173" fontId="17" fillId="6" borderId="5" xfId="20" applyNumberFormat="1" applyFont="1" applyFill="1" applyBorder="1" applyAlignment="1">
      <alignment horizontal="center" vertical="center"/>
    </xf>
    <xf numFmtId="174" fontId="17" fillId="6" borderId="5" xfId="20" applyNumberFormat="1" applyFont="1" applyFill="1" applyBorder="1" applyAlignment="1">
      <alignment horizontal="center" vertical="center"/>
    </xf>
    <xf numFmtId="10" fontId="17" fillId="6" borderId="5" xfId="19" applyNumberFormat="1" applyFont="1" applyFill="1" applyBorder="1" applyAlignment="1">
      <alignment horizontal="center" vertical="center"/>
    </xf>
    <xf numFmtId="0" fontId="17" fillId="4" borderId="5" xfId="19" applyFont="1" applyFill="1" applyBorder="1" applyAlignment="1">
      <alignment horizontal="left" vertical="center"/>
    </xf>
    <xf numFmtId="0" fontId="17" fillId="4" borderId="5" xfId="19" applyFont="1" applyFill="1" applyBorder="1"/>
    <xf numFmtId="168" fontId="17" fillId="4" borderId="5" xfId="11" applyFont="1" applyFill="1" applyBorder="1"/>
    <xf numFmtId="174" fontId="17" fillId="4" borderId="5" xfId="20" applyNumberFormat="1" applyFont="1" applyFill="1" applyBorder="1" applyAlignment="1">
      <alignment horizontal="center" vertical="center"/>
    </xf>
    <xf numFmtId="175" fontId="17" fillId="4" borderId="5" xfId="16" applyNumberFormat="1" applyFont="1" applyFill="1" applyBorder="1" applyAlignment="1">
      <alignment horizontal="center" vertical="center"/>
    </xf>
    <xf numFmtId="168" fontId="17" fillId="4" borderId="5" xfId="11" applyFont="1" applyFill="1" applyBorder="1" applyAlignment="1">
      <alignment horizontal="center" vertical="center"/>
    </xf>
    <xf numFmtId="10" fontId="17" fillId="4" borderId="5" xfId="20" applyNumberFormat="1" applyFont="1" applyFill="1" applyBorder="1" applyAlignment="1">
      <alignment horizontal="center" vertical="center"/>
    </xf>
    <xf numFmtId="0" fontId="6" fillId="4" borderId="5" xfId="19" applyFont="1" applyFill="1" applyBorder="1"/>
    <xf numFmtId="43" fontId="6" fillId="4" borderId="5" xfId="8" applyFont="1" applyFill="1" applyBorder="1"/>
    <xf numFmtId="174" fontId="6" fillId="4" borderId="5" xfId="20" applyNumberFormat="1" applyFill="1" applyBorder="1" applyAlignment="1">
      <alignment vertical="center"/>
    </xf>
    <xf numFmtId="174" fontId="6" fillId="4" borderId="5" xfId="20" applyNumberFormat="1" applyFill="1" applyBorder="1" applyAlignment="1">
      <alignment horizontal="center" vertical="center"/>
    </xf>
    <xf numFmtId="176" fontId="17" fillId="4" borderId="5" xfId="1" applyNumberFormat="1" applyFont="1" applyFill="1" applyBorder="1" applyAlignment="1">
      <alignment horizontal="right" vertical="center" wrapText="1"/>
    </xf>
    <xf numFmtId="10" fontId="17" fillId="4" borderId="5" xfId="10" applyNumberFormat="1" applyFont="1" applyFill="1" applyBorder="1" applyAlignment="1">
      <alignment horizontal="center" vertical="center"/>
    </xf>
    <xf numFmtId="0" fontId="6" fillId="4" borderId="5" xfId="19" applyFont="1" applyFill="1" applyBorder="1" applyAlignment="1">
      <alignment horizontal="center" vertical="center"/>
    </xf>
    <xf numFmtId="176" fontId="6" fillId="4" borderId="5" xfId="1" applyNumberFormat="1" applyFont="1" applyFill="1" applyBorder="1" applyAlignment="1">
      <alignment horizontal="right" vertical="center"/>
    </xf>
    <xf numFmtId="9" fontId="6" fillId="4" borderId="5" xfId="20" applyNumberFormat="1" applyFill="1" applyBorder="1" applyAlignment="1">
      <alignment horizontal="center" vertical="center"/>
    </xf>
    <xf numFmtId="2" fontId="6" fillId="4" borderId="5" xfId="20" applyNumberFormat="1" applyFill="1" applyBorder="1" applyAlignment="1">
      <alignment vertical="center"/>
    </xf>
    <xf numFmtId="176" fontId="6" fillId="4" borderId="5" xfId="1" applyNumberFormat="1" applyFont="1" applyFill="1" applyBorder="1" applyAlignment="1">
      <alignment horizontal="right" vertical="center" wrapText="1"/>
    </xf>
    <xf numFmtId="10" fontId="17" fillId="4" borderId="5" xfId="19" applyNumberFormat="1" applyFont="1" applyFill="1" applyBorder="1" applyAlignment="1">
      <alignment horizontal="center" vertical="center"/>
    </xf>
    <xf numFmtId="0" fontId="6" fillId="4" borderId="5" xfId="19" applyFont="1" applyFill="1" applyBorder="1" applyAlignment="1">
      <alignment horizontal="center"/>
    </xf>
    <xf numFmtId="0" fontId="6" fillId="4" borderId="5" xfId="19" applyFont="1" applyFill="1" applyBorder="1" applyAlignment="1">
      <alignment horizontal="left" vertical="center"/>
    </xf>
    <xf numFmtId="10" fontId="6" fillId="4" borderId="5" xfId="20" applyNumberFormat="1" applyFill="1" applyBorder="1"/>
    <xf numFmtId="0" fontId="24" fillId="4" borderId="5" xfId="19" applyFont="1" applyFill="1" applyBorder="1" applyAlignment="1">
      <alignment vertical="center"/>
    </xf>
    <xf numFmtId="0" fontId="25" fillId="4" borderId="5" xfId="19" applyFont="1" applyFill="1" applyBorder="1" applyAlignment="1">
      <alignment vertical="center"/>
    </xf>
    <xf numFmtId="44" fontId="24" fillId="4" borderId="5" xfId="1" applyFont="1" applyFill="1" applyBorder="1" applyAlignment="1">
      <alignment horizontal="center" vertical="center"/>
    </xf>
    <xf numFmtId="2" fontId="25" fillId="4" borderId="5" xfId="20" applyNumberFormat="1" applyFont="1" applyFill="1" applyBorder="1" applyAlignment="1">
      <alignment horizontal="center" vertical="center"/>
    </xf>
    <xf numFmtId="10" fontId="24" fillId="0" borderId="5" xfId="16" applyNumberFormat="1" applyFont="1" applyBorder="1" applyAlignment="1">
      <alignment vertical="center"/>
    </xf>
    <xf numFmtId="176" fontId="6" fillId="0" borderId="5" xfId="1" applyNumberFormat="1" applyFont="1" applyBorder="1" applyAlignment="1">
      <alignment horizontal="right" vertical="center"/>
    </xf>
    <xf numFmtId="0" fontId="24" fillId="4" borderId="59" xfId="19" applyFont="1" applyFill="1" applyBorder="1" applyAlignment="1">
      <alignment vertical="center"/>
    </xf>
    <xf numFmtId="0" fontId="25" fillId="4" borderId="61" xfId="19" applyFont="1" applyFill="1" applyBorder="1" applyAlignment="1">
      <alignment vertical="center"/>
    </xf>
    <xf numFmtId="0" fontId="6" fillId="4" borderId="59" xfId="19" applyFont="1" applyFill="1" applyBorder="1" applyAlignment="1">
      <alignment vertical="center"/>
    </xf>
    <xf numFmtId="10" fontId="6" fillId="0" borderId="5" xfId="16" applyNumberFormat="1" applyFont="1" applyBorder="1" applyAlignment="1">
      <alignment vertical="center"/>
    </xf>
    <xf numFmtId="0" fontId="6" fillId="4" borderId="5" xfId="19" applyFont="1" applyFill="1" applyBorder="1" applyAlignment="1">
      <alignment vertical="center"/>
    </xf>
    <xf numFmtId="10" fontId="6" fillId="4" borderId="5" xfId="16" applyNumberFormat="1" applyFont="1" applyFill="1" applyBorder="1" applyAlignment="1">
      <alignment vertical="center"/>
    </xf>
    <xf numFmtId="176" fontId="25" fillId="4" borderId="5" xfId="1" applyNumberFormat="1" applyFont="1" applyFill="1" applyBorder="1" applyAlignment="1">
      <alignment horizontal="right" vertical="center"/>
    </xf>
    <xf numFmtId="10" fontId="25" fillId="4" borderId="5" xfId="16" applyNumberFormat="1" applyFont="1" applyFill="1" applyBorder="1" applyAlignment="1">
      <alignment vertical="center"/>
    </xf>
    <xf numFmtId="168" fontId="6" fillId="4" borderId="5" xfId="11" applyFont="1" applyFill="1" applyBorder="1"/>
    <xf numFmtId="177" fontId="17" fillId="4" borderId="5" xfId="1" applyNumberFormat="1" applyFont="1" applyFill="1" applyBorder="1" applyAlignment="1">
      <alignment horizontal="center" vertical="center" wrapText="1"/>
    </xf>
    <xf numFmtId="0" fontId="17" fillId="4" borderId="5" xfId="19" applyFont="1" applyFill="1" applyBorder="1" applyAlignment="1">
      <alignment horizontal="center"/>
    </xf>
    <xf numFmtId="10" fontId="17" fillId="4" borderId="5" xfId="16" applyNumberFormat="1" applyFont="1" applyFill="1" applyBorder="1" applyAlignment="1">
      <alignment horizontal="center" vertical="center"/>
    </xf>
    <xf numFmtId="8" fontId="17" fillId="6" borderId="5" xfId="1" applyNumberFormat="1" applyFont="1" applyFill="1" applyBorder="1" applyAlignment="1">
      <alignment horizontal="center" vertical="center"/>
    </xf>
    <xf numFmtId="0" fontId="6" fillId="4" borderId="5" xfId="19" applyFont="1" applyFill="1" applyBorder="1" applyAlignment="1">
      <alignment horizontal="left" wrapText="1"/>
    </xf>
    <xf numFmtId="9" fontId="6" fillId="4" borderId="5" xfId="10" applyFont="1" applyFill="1" applyBorder="1" applyAlignment="1">
      <alignment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44" fontId="0" fillId="9" borderId="5" xfId="1" applyFont="1" applyFill="1" applyBorder="1"/>
    <xf numFmtId="0" fontId="0" fillId="9" borderId="6" xfId="0" applyFill="1" applyBorder="1"/>
    <xf numFmtId="170" fontId="4" fillId="9" borderId="5" xfId="0" applyNumberFormat="1" applyFont="1" applyFill="1" applyBorder="1" applyAlignment="1">
      <alignment vertical="center" wrapText="1"/>
    </xf>
    <xf numFmtId="8" fontId="5" fillId="9" borderId="5" xfId="0" applyNumberFormat="1" applyFont="1" applyFill="1" applyBorder="1" applyAlignment="1">
      <alignment horizontal="right" vertical="center" wrapText="1"/>
    </xf>
    <xf numFmtId="44" fontId="0" fillId="4" borderId="5" xfId="1" applyFont="1" applyFill="1" applyBorder="1"/>
    <xf numFmtId="10" fontId="10" fillId="5" borderId="5" xfId="0" applyNumberFormat="1" applyFont="1" applyFill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10" fillId="5" borderId="70" xfId="0" applyFont="1" applyFill="1" applyBorder="1" applyAlignment="1">
      <alignment horizontal="center" vertical="center"/>
    </xf>
    <xf numFmtId="0" fontId="10" fillId="5" borderId="60" xfId="0" applyFont="1" applyFill="1" applyBorder="1" applyAlignment="1">
      <alignment horizontal="center" vertical="center"/>
    </xf>
    <xf numFmtId="0" fontId="10" fillId="5" borderId="61" xfId="0" applyFont="1" applyFill="1" applyBorder="1" applyAlignment="1">
      <alignment horizontal="center" vertical="center"/>
    </xf>
    <xf numFmtId="0" fontId="18" fillId="0" borderId="32" xfId="0" applyFont="1" applyBorder="1" applyAlignment="1">
      <alignment horizontal="left" vertical="center" wrapText="1"/>
    </xf>
    <xf numFmtId="0" fontId="18" fillId="0" borderId="33" xfId="0" applyFont="1" applyBorder="1" applyAlignment="1">
      <alignment horizontal="left" vertical="center" wrapText="1"/>
    </xf>
    <xf numFmtId="166" fontId="13" fillId="0" borderId="13" xfId="0" applyNumberFormat="1" applyFont="1" applyBorder="1" applyAlignment="1">
      <alignment horizontal="center" vertical="center" wrapText="1"/>
    </xf>
    <xf numFmtId="166" fontId="13" fillId="0" borderId="14" xfId="0" applyNumberFormat="1" applyFont="1" applyBorder="1" applyAlignment="1">
      <alignment horizontal="center" vertical="center" wrapText="1"/>
    </xf>
    <xf numFmtId="166" fontId="13" fillId="0" borderId="15" xfId="0" applyNumberFormat="1" applyFont="1" applyBorder="1" applyAlignment="1">
      <alignment horizontal="center" vertical="center" wrapText="1"/>
    </xf>
    <xf numFmtId="166" fontId="13" fillId="0" borderId="16" xfId="0" applyNumberFormat="1" applyFont="1" applyBorder="1" applyAlignment="1">
      <alignment horizontal="center" vertical="center" wrapText="1"/>
    </xf>
    <xf numFmtId="166" fontId="13" fillId="0" borderId="17" xfId="0" applyNumberFormat="1" applyFont="1" applyBorder="1" applyAlignment="1">
      <alignment horizontal="center" vertical="center" wrapText="1"/>
    </xf>
    <xf numFmtId="166" fontId="13" fillId="0" borderId="18" xfId="0" applyNumberFormat="1" applyFont="1" applyBorder="1" applyAlignment="1">
      <alignment horizontal="center" vertical="center" wrapText="1"/>
    </xf>
    <xf numFmtId="167" fontId="15" fillId="0" borderId="13" xfId="0" applyNumberFormat="1" applyFont="1" applyBorder="1" applyAlignment="1">
      <alignment horizontal="center" vertical="center" wrapText="1"/>
    </xf>
    <xf numFmtId="167" fontId="15" fillId="0" borderId="14" xfId="0" applyNumberFormat="1" applyFont="1" applyBorder="1" applyAlignment="1">
      <alignment horizontal="center" vertical="center" wrapText="1"/>
    </xf>
    <xf numFmtId="167" fontId="15" fillId="0" borderId="15" xfId="0" applyNumberFormat="1" applyFont="1" applyBorder="1" applyAlignment="1">
      <alignment horizontal="center" vertical="center" wrapText="1"/>
    </xf>
    <xf numFmtId="167" fontId="15" fillId="0" borderId="16" xfId="0" applyNumberFormat="1" applyFont="1" applyBorder="1" applyAlignment="1">
      <alignment horizontal="center" vertical="center" wrapText="1"/>
    </xf>
    <xf numFmtId="167" fontId="15" fillId="0" borderId="17" xfId="0" applyNumberFormat="1" applyFont="1" applyBorder="1" applyAlignment="1">
      <alignment horizontal="center" vertical="center" wrapText="1"/>
    </xf>
    <xf numFmtId="167" fontId="15" fillId="0" borderId="18" xfId="0" applyNumberFormat="1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8" fillId="0" borderId="27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 wrapText="1"/>
    </xf>
    <xf numFmtId="0" fontId="18" fillId="0" borderId="38" xfId="0" applyFont="1" applyBorder="1" applyAlignment="1">
      <alignment horizontal="center" vertical="center" wrapText="1"/>
    </xf>
    <xf numFmtId="0" fontId="18" fillId="0" borderId="39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43" xfId="0" applyFont="1" applyBorder="1" applyAlignment="1">
      <alignment horizontal="left" vertical="center" wrapText="1"/>
    </xf>
    <xf numFmtId="0" fontId="18" fillId="0" borderId="47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42" fontId="18" fillId="0" borderId="49" xfId="9" applyFont="1" applyFill="1" applyBorder="1" applyAlignment="1">
      <alignment horizontal="center" vertical="center"/>
    </xf>
    <xf numFmtId="42" fontId="18" fillId="0" borderId="28" xfId="9" applyFont="1" applyFill="1" applyBorder="1" applyAlignment="1">
      <alignment horizontal="center" vertical="center"/>
    </xf>
    <xf numFmtId="4" fontId="18" fillId="0" borderId="49" xfId="0" applyNumberFormat="1" applyFont="1" applyBorder="1" applyAlignment="1">
      <alignment horizontal="center" vertical="center"/>
    </xf>
    <xf numFmtId="4" fontId="18" fillId="0" borderId="28" xfId="0" applyNumberFormat="1" applyFont="1" applyBorder="1" applyAlignment="1">
      <alignment horizontal="center" vertical="center"/>
    </xf>
    <xf numFmtId="42" fontId="18" fillId="0" borderId="49" xfId="9" applyFont="1" applyBorder="1" applyAlignment="1">
      <alignment horizontal="center" vertical="center"/>
    </xf>
    <xf numFmtId="42" fontId="18" fillId="0" borderId="28" xfId="9" applyFont="1" applyBorder="1" applyAlignment="1">
      <alignment horizontal="center" vertical="center"/>
    </xf>
    <xf numFmtId="166" fontId="13" fillId="4" borderId="13" xfId="0" applyNumberFormat="1" applyFont="1" applyFill="1" applyBorder="1" applyAlignment="1">
      <alignment horizontal="center" vertical="center" wrapText="1"/>
    </xf>
    <xf numFmtId="166" fontId="13" fillId="4" borderId="14" xfId="0" applyNumberFormat="1" applyFont="1" applyFill="1" applyBorder="1" applyAlignment="1">
      <alignment horizontal="center" vertical="center" wrapText="1"/>
    </xf>
    <xf numFmtId="166" fontId="13" fillId="4" borderId="15" xfId="0" applyNumberFormat="1" applyFont="1" applyFill="1" applyBorder="1" applyAlignment="1">
      <alignment horizontal="center" vertical="center" wrapText="1"/>
    </xf>
    <xf numFmtId="166" fontId="13" fillId="4" borderId="16" xfId="0" applyNumberFormat="1" applyFont="1" applyFill="1" applyBorder="1" applyAlignment="1">
      <alignment horizontal="center" vertical="center" wrapText="1"/>
    </xf>
    <xf numFmtId="166" fontId="13" fillId="4" borderId="17" xfId="0" applyNumberFormat="1" applyFont="1" applyFill="1" applyBorder="1" applyAlignment="1">
      <alignment horizontal="center" vertical="center" wrapText="1"/>
    </xf>
    <xf numFmtId="166" fontId="13" fillId="4" borderId="18" xfId="0" applyNumberFormat="1" applyFont="1" applyFill="1" applyBorder="1" applyAlignment="1">
      <alignment horizontal="center" vertical="center" wrapText="1"/>
    </xf>
    <xf numFmtId="167" fontId="15" fillId="4" borderId="13" xfId="0" applyNumberFormat="1" applyFont="1" applyFill="1" applyBorder="1" applyAlignment="1">
      <alignment horizontal="center" vertical="center" wrapText="1"/>
    </xf>
    <xf numFmtId="167" fontId="15" fillId="4" borderId="14" xfId="0" applyNumberFormat="1" applyFont="1" applyFill="1" applyBorder="1" applyAlignment="1">
      <alignment horizontal="center" vertical="center" wrapText="1"/>
    </xf>
    <xf numFmtId="167" fontId="15" fillId="4" borderId="15" xfId="0" applyNumberFormat="1" applyFont="1" applyFill="1" applyBorder="1" applyAlignment="1">
      <alignment horizontal="center" vertical="center" wrapText="1"/>
    </xf>
    <xf numFmtId="167" fontId="15" fillId="4" borderId="16" xfId="0" applyNumberFormat="1" applyFont="1" applyFill="1" applyBorder="1" applyAlignment="1">
      <alignment horizontal="center" vertical="center" wrapText="1"/>
    </xf>
    <xf numFmtId="167" fontId="15" fillId="4" borderId="17" xfId="0" applyNumberFormat="1" applyFont="1" applyFill="1" applyBorder="1" applyAlignment="1">
      <alignment horizontal="center" vertical="center" wrapText="1"/>
    </xf>
    <xf numFmtId="167" fontId="15" fillId="4" borderId="18" xfId="0" applyNumberFormat="1" applyFont="1" applyFill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18" fillId="4" borderId="23" xfId="0" applyFont="1" applyFill="1" applyBorder="1" applyAlignment="1">
      <alignment horizontal="center" vertical="center" wrapText="1"/>
    </xf>
    <xf numFmtId="0" fontId="18" fillId="4" borderId="24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7" fillId="4" borderId="17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/>
    </xf>
    <xf numFmtId="0" fontId="17" fillId="4" borderId="17" xfId="0" applyFont="1" applyFill="1" applyBorder="1" applyAlignment="1">
      <alignment horizontal="center" vertical="center"/>
    </xf>
    <xf numFmtId="164" fontId="22" fillId="6" borderId="59" xfId="13" applyFont="1" applyFill="1" applyBorder="1" applyAlignment="1">
      <alignment horizontal="center" vertical="center" wrapText="1"/>
    </xf>
    <xf numFmtId="164" fontId="22" fillId="6" borderId="60" xfId="13" applyFont="1" applyFill="1" applyBorder="1" applyAlignment="1">
      <alignment horizontal="center" vertical="center" wrapText="1"/>
    </xf>
    <xf numFmtId="164" fontId="22" fillId="6" borderId="61" xfId="13" applyFont="1" applyFill="1" applyBorder="1" applyAlignment="1">
      <alignment horizontal="center" vertical="center" wrapText="1"/>
    </xf>
    <xf numFmtId="0" fontId="17" fillId="6" borderId="64" xfId="12" applyFont="1" applyFill="1" applyBorder="1" applyAlignment="1">
      <alignment horizontal="center" vertical="center"/>
    </xf>
    <xf numFmtId="0" fontId="17" fillId="6" borderId="60" xfId="12" applyFont="1" applyFill="1" applyBorder="1" applyAlignment="1">
      <alignment horizontal="center" vertical="center"/>
    </xf>
    <xf numFmtId="0" fontId="17" fillId="6" borderId="65" xfId="12" applyFont="1" applyFill="1" applyBorder="1" applyAlignment="1">
      <alignment horizontal="center" vertical="center"/>
    </xf>
    <xf numFmtId="0" fontId="25" fillId="4" borderId="59" xfId="19" applyFont="1" applyFill="1" applyBorder="1" applyAlignment="1">
      <alignment horizontal="center" vertical="center"/>
    </xf>
    <xf numFmtId="0" fontId="25" fillId="4" borderId="61" xfId="19" applyFont="1" applyFill="1" applyBorder="1" applyAlignment="1">
      <alignment horizontal="center" vertical="center"/>
    </xf>
  </cellXfs>
  <cellStyles count="21">
    <cellStyle name="Millares" xfId="8" builtinId="3"/>
    <cellStyle name="Millares 10" xfId="13" xr:uid="{E36B065D-3730-465B-9859-80496A5F9EA3}"/>
    <cellStyle name="Millares 2" xfId="18" xr:uid="{1626FAF5-3790-4789-AA81-C9EDCC23578D}"/>
    <cellStyle name="Millares 2 2" xfId="3" xr:uid="{05DD1341-0FEF-4F49-B866-2D402CA6F950}"/>
    <cellStyle name="Millares 2 5" xfId="20" xr:uid="{7E6F3FF9-5B3B-4153-B990-8C613A5849F3}"/>
    <cellStyle name="Millares 3" xfId="7" xr:uid="{F2C1D1B9-EE94-42F9-ADCB-9DED275521F1}"/>
    <cellStyle name="Millares 7 2" xfId="14" xr:uid="{AA0F4452-3A84-41E2-8BBA-4B7370A2F87C}"/>
    <cellStyle name="Moneda" xfId="1" builtinId="4"/>
    <cellStyle name="Moneda [0]" xfId="9" builtinId="7"/>
    <cellStyle name="Moneda 6" xfId="11" xr:uid="{AC03E4D0-1172-4EE8-A714-499132934397}"/>
    <cellStyle name="Normal" xfId="0" builtinId="0"/>
    <cellStyle name="Normal 2 2 2" xfId="19" xr:uid="{ECB2DF48-690E-4C03-870C-D36DEFBEACE6}"/>
    <cellStyle name="Normal 2 2 5" xfId="2" xr:uid="{C7851801-9DDA-4232-8731-8F0FA523A975}"/>
    <cellStyle name="Normal 2 5" xfId="17" xr:uid="{2D944C63-D45E-4D78-8D87-27F4C57A407F}"/>
    <cellStyle name="Normal 2_APU NO PREVISTOS VARIANTE EL TOTUMO" xfId="5" xr:uid="{689DE2AA-9C54-48F5-B7A1-9FF2AF8F42FC}"/>
    <cellStyle name="Normal 4" xfId="4" xr:uid="{17193C94-E395-48A4-BB60-EAFD84F65D22}"/>
    <cellStyle name="Normal 4 2" xfId="12" xr:uid="{59AA5402-A145-45C9-BE57-942D3265DB07}"/>
    <cellStyle name="Normal 6" xfId="6" xr:uid="{5CA6CB42-7653-42FF-B7C2-4B9B2746FEEF}"/>
    <cellStyle name="Normal 7" xfId="15" xr:uid="{9A8C3A44-1022-442E-B76B-0E8A09688B01}"/>
    <cellStyle name="Porcentaje" xfId="10" builtinId="5"/>
    <cellStyle name="Porcentual 2 2" xfId="16" xr:uid="{45E6C43B-E0F9-417F-8D8D-2886BA35BF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187570</xdr:colOff>
      <xdr:row>21</xdr:row>
      <xdr:rowOff>128954</xdr:rowOff>
    </xdr:from>
    <xdr:to>
      <xdr:col>6</xdr:col>
      <xdr:colOff>2034931</xdr:colOff>
      <xdr:row>25</xdr:row>
      <xdr:rowOff>12700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ABBF54B-E13A-45CC-A817-A6C9EFF5187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4108" y="5820508"/>
          <a:ext cx="2222500" cy="6223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682870</xdr:colOff>
      <xdr:row>22</xdr:row>
      <xdr:rowOff>121334</xdr:rowOff>
    </xdr:from>
    <xdr:to>
      <xdr:col>2</xdr:col>
      <xdr:colOff>2111131</xdr:colOff>
      <xdr:row>26</xdr:row>
      <xdr:rowOff>12700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FE0061D-3A98-4E7C-AA83-E1839EFC553E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5350" y="7741334"/>
          <a:ext cx="2220741" cy="63050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187570</xdr:colOff>
      <xdr:row>24</xdr:row>
      <xdr:rowOff>32434</xdr:rowOff>
    </xdr:from>
    <xdr:to>
      <xdr:col>2</xdr:col>
      <xdr:colOff>2377196</xdr:colOff>
      <xdr:row>27</xdr:row>
      <xdr:rowOff>116841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78C9BD5-7669-4B21-B8FF-C78A770047D4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6970" y="4960034"/>
          <a:ext cx="2218201" cy="63050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682870</xdr:colOff>
      <xdr:row>17</xdr:row>
      <xdr:rowOff>121334</xdr:rowOff>
    </xdr:from>
    <xdr:to>
      <xdr:col>6</xdr:col>
      <xdr:colOff>2217811</xdr:colOff>
      <xdr:row>21</xdr:row>
      <xdr:rowOff>20321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F1DA4F2-4885-42DE-BA47-F51700BF443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5350" y="7741334"/>
          <a:ext cx="2220741" cy="63050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gom\OneDrive\Documentos\HUGO%20MACHADO%202024\LIISTAS%20PRECIOS\Copia%20de%20Listado%20de%20precios%202024%20EDUCACION%20GOBER%20TOLIM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CUADRILLAS"/>
      <sheetName val="CONCRETOS"/>
      <sheetName val="TRANSPORTE"/>
      <sheetName val="MORTEROS"/>
      <sheetName val="CUADRILLAS"/>
      <sheetName val="INSUMOS 2024"/>
      <sheetName val="PRECIOS 2024"/>
      <sheetName val="1.01"/>
      <sheetName val="1.02"/>
      <sheetName val="1.03"/>
      <sheetName val="1.04"/>
      <sheetName val="1.05"/>
      <sheetName val="1.06"/>
      <sheetName val="1.07"/>
      <sheetName val="1.08"/>
      <sheetName val="1.09"/>
      <sheetName val="1.10"/>
      <sheetName val="1.11"/>
      <sheetName val="1.12"/>
      <sheetName val="1.13"/>
      <sheetName val="1.14"/>
      <sheetName val="1.15"/>
      <sheetName val="1,16"/>
      <sheetName val="1,17"/>
      <sheetName val="1,18"/>
      <sheetName val="2.01"/>
      <sheetName val="2.02"/>
      <sheetName val="2.03"/>
      <sheetName val="2.04"/>
      <sheetName val="2.05"/>
      <sheetName val="2.06"/>
      <sheetName val="2.07"/>
      <sheetName val="2.08"/>
      <sheetName val="2.09"/>
      <sheetName val="2.10"/>
      <sheetName val="2.11"/>
      <sheetName val="2.12"/>
      <sheetName val="2,13"/>
      <sheetName val="2,14"/>
      <sheetName val="2,15"/>
      <sheetName val="2,16"/>
      <sheetName val="3.01"/>
      <sheetName val="3.02"/>
      <sheetName val="3.03"/>
      <sheetName val="3.04"/>
      <sheetName val="3.05"/>
      <sheetName val="3.06"/>
      <sheetName val="3.07"/>
      <sheetName val="3.08"/>
      <sheetName val="3.09"/>
      <sheetName val="3.10"/>
      <sheetName val="3.11"/>
      <sheetName val="3.12"/>
      <sheetName val="3.13"/>
      <sheetName val="3.14"/>
      <sheetName val="3.15"/>
      <sheetName val="3.16"/>
      <sheetName val="3.17"/>
      <sheetName val="4.01"/>
      <sheetName val="4.02"/>
      <sheetName val="4.03"/>
      <sheetName val="4.04"/>
      <sheetName val="4.05"/>
      <sheetName val="4.06"/>
      <sheetName val="4.07"/>
      <sheetName val="4.08"/>
      <sheetName val="4.09"/>
      <sheetName val="4.10"/>
      <sheetName val="4.11"/>
      <sheetName val="4.12"/>
      <sheetName val="4.13"/>
      <sheetName val="4.14"/>
      <sheetName val="5.1.1"/>
      <sheetName val="5.1.2"/>
      <sheetName val="5.1.3"/>
      <sheetName val="5.1.4"/>
      <sheetName val="5.1.5"/>
      <sheetName val="5.1.6"/>
      <sheetName val="5.1.7"/>
      <sheetName val="5.1.8"/>
      <sheetName val="5.1.9"/>
      <sheetName val="5.1.10"/>
      <sheetName val="5.1.11"/>
      <sheetName val="5.1.12"/>
      <sheetName val="5.1.13"/>
      <sheetName val="5.1.14"/>
      <sheetName val="5.1.15"/>
      <sheetName val="5.1.16"/>
      <sheetName val="5.1.17"/>
      <sheetName val="5.1.18"/>
      <sheetName val="5.1.19"/>
      <sheetName val="5.1.20"/>
      <sheetName val="5.1.21"/>
      <sheetName val="5.1.22"/>
      <sheetName val="5.1.23"/>
      <sheetName val="5.1.24"/>
      <sheetName val="5.1.25"/>
      <sheetName val="5.1.26"/>
      <sheetName val="5.2.1"/>
      <sheetName val="5.2.2"/>
      <sheetName val="5.2.3"/>
      <sheetName val="5.2.4"/>
      <sheetName val="5.2.5"/>
      <sheetName val="5.2.6"/>
      <sheetName val="5.2.7"/>
      <sheetName val="5.2.8"/>
      <sheetName val="5.2.9"/>
      <sheetName val="5.2.10"/>
      <sheetName val="5.2.11"/>
      <sheetName val="5.2.12"/>
      <sheetName val="5.2.13"/>
      <sheetName val="5.2.14"/>
      <sheetName val="5.2.15"/>
      <sheetName val="5.2.16"/>
      <sheetName val="5.2.17"/>
      <sheetName val="5.2.18"/>
      <sheetName val="5.2.19"/>
      <sheetName val="5.2.20"/>
      <sheetName val="5.2.21"/>
      <sheetName val="5.2.22"/>
      <sheetName val="5.3.1"/>
      <sheetName val="5.3.2"/>
      <sheetName val="5.3.3"/>
      <sheetName val="5.3.4"/>
      <sheetName val="5.3.5"/>
      <sheetName val="5.3.6"/>
      <sheetName val="5.3.7"/>
      <sheetName val="5.3.8"/>
      <sheetName val="5.3.9"/>
      <sheetName val="5.3.10"/>
      <sheetName val="5.3.11"/>
      <sheetName val="5.3.12"/>
      <sheetName val="5.3.13"/>
      <sheetName val="5.3.14"/>
      <sheetName val="5.4.1"/>
      <sheetName val="5.4.2"/>
      <sheetName val="5.4.3"/>
      <sheetName val="5.4.4"/>
      <sheetName val="5.4.5"/>
      <sheetName val="5.4.6"/>
      <sheetName val="5.4.7"/>
      <sheetName val="5.4.8"/>
      <sheetName val="5.4.9"/>
      <sheetName val="5.4.10"/>
      <sheetName val="5.4.11"/>
      <sheetName val="5.4.12"/>
      <sheetName val="5.4.13"/>
      <sheetName val="5.4.14"/>
      <sheetName val="5.4.15"/>
      <sheetName val="5.4.16"/>
      <sheetName val="5.4.17"/>
      <sheetName val="6.01"/>
      <sheetName val="6.02"/>
      <sheetName val="6.03"/>
      <sheetName val="6.04"/>
      <sheetName val="6.05"/>
      <sheetName val="6.06"/>
      <sheetName val="6.07"/>
      <sheetName val="6.08"/>
      <sheetName val="6.0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.37"/>
      <sheetName val="6,38"/>
      <sheetName val="7.01"/>
      <sheetName val="7.02"/>
      <sheetName val="7.03"/>
      <sheetName val="7.04"/>
      <sheetName val="7.05"/>
      <sheetName val="7.06"/>
      <sheetName val="7.07"/>
      <sheetName val="7.08"/>
      <sheetName val="7.09"/>
      <sheetName val="7.10"/>
      <sheetName val="7.11"/>
      <sheetName val="7.12"/>
      <sheetName val="7.13"/>
      <sheetName val="7.14"/>
      <sheetName val="7.15"/>
      <sheetName val="7.16"/>
      <sheetName val="8.01"/>
      <sheetName val="8.02"/>
      <sheetName val="8.03"/>
      <sheetName val="8.04"/>
      <sheetName val="8.05"/>
      <sheetName val="8.06"/>
      <sheetName val="8.07"/>
      <sheetName val="8.08"/>
      <sheetName val="8.0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8.20"/>
      <sheetName val="8.21"/>
      <sheetName val="8.22"/>
      <sheetName val="8.23"/>
      <sheetName val="8.24"/>
      <sheetName val="8.25"/>
      <sheetName val="8.26"/>
      <sheetName val="8.27"/>
      <sheetName val="8.28"/>
      <sheetName val="8.29"/>
      <sheetName val="8.30"/>
      <sheetName val="8.31"/>
      <sheetName val="8.32"/>
      <sheetName val="8.33"/>
      <sheetName val="8.34"/>
      <sheetName val="8.35"/>
      <sheetName val="9.01"/>
      <sheetName val="9.02"/>
      <sheetName val="9.03"/>
      <sheetName val="9.04"/>
      <sheetName val="9.05"/>
      <sheetName val="9.06"/>
      <sheetName val="9.07"/>
      <sheetName val="9.08"/>
      <sheetName val="9.09"/>
      <sheetName val="9.10"/>
      <sheetName val="9.11"/>
      <sheetName val="9.12"/>
      <sheetName val="9.13"/>
      <sheetName val="9.14"/>
      <sheetName val="9.15"/>
      <sheetName val="9.16"/>
      <sheetName val="10.01"/>
      <sheetName val="10.02"/>
      <sheetName val="10.03"/>
      <sheetName val="10.04"/>
      <sheetName val="10.05"/>
      <sheetName val="10.06"/>
      <sheetName val="10.07"/>
      <sheetName val="10.08"/>
      <sheetName val="11.01"/>
      <sheetName val="11.02"/>
      <sheetName val="11.03"/>
      <sheetName val="11.04"/>
      <sheetName val="11.05"/>
      <sheetName val="11.06"/>
      <sheetName val="11.07"/>
      <sheetName val="11.08"/>
      <sheetName val="11.09"/>
      <sheetName val="11.10"/>
      <sheetName val="11.11"/>
      <sheetName val="11.12"/>
      <sheetName val="11.13"/>
      <sheetName val="11.14"/>
      <sheetName val="11.15"/>
      <sheetName val="11.16"/>
      <sheetName val="11.17"/>
      <sheetName val="11.18"/>
      <sheetName val="11.19"/>
      <sheetName val="11.20"/>
      <sheetName val="11.21"/>
      <sheetName val="11.22"/>
      <sheetName val="11.23"/>
      <sheetName val="11.24"/>
      <sheetName val="11.25"/>
      <sheetName val="11.26"/>
      <sheetName val="11.27"/>
      <sheetName val="11.28"/>
      <sheetName val="11.29"/>
      <sheetName val="11.30"/>
      <sheetName val="11.31"/>
      <sheetName val="11.32"/>
      <sheetName val="11.33"/>
      <sheetName val="11.34"/>
      <sheetName val="11.35"/>
      <sheetName val="11.36"/>
      <sheetName val="11.37"/>
      <sheetName val="11.38"/>
      <sheetName val="11.39"/>
      <sheetName val="11.40"/>
      <sheetName val="11.41"/>
      <sheetName val="11.42"/>
      <sheetName val="11.43"/>
      <sheetName val="12.01"/>
      <sheetName val="12.02"/>
      <sheetName val="12.03"/>
      <sheetName val="12.04"/>
      <sheetName val="12.05"/>
      <sheetName val="12.06"/>
      <sheetName val="12.07"/>
      <sheetName val="12.08"/>
      <sheetName val="12.09"/>
      <sheetName val="12.10"/>
      <sheetName val="12.11"/>
      <sheetName val="12.12"/>
      <sheetName val="12.13"/>
      <sheetName val="12.14"/>
      <sheetName val="13.01"/>
      <sheetName val="13.02"/>
      <sheetName val="13.03"/>
      <sheetName val="13.04"/>
      <sheetName val="13.05"/>
      <sheetName val="13.06"/>
      <sheetName val="13.07"/>
      <sheetName val="14.01"/>
      <sheetName val="14.02"/>
      <sheetName val="14.03"/>
      <sheetName val="14.04"/>
      <sheetName val="14.05"/>
      <sheetName val="14.06"/>
      <sheetName val="14.07"/>
      <sheetName val="14.08"/>
      <sheetName val="14.09"/>
      <sheetName val="14.10"/>
      <sheetName val="14.11"/>
      <sheetName val="14.12"/>
      <sheetName val="14.13"/>
      <sheetName val="14.14"/>
      <sheetName val="14.15"/>
      <sheetName val="14.16"/>
      <sheetName val="14.17"/>
      <sheetName val="14.18"/>
      <sheetName val="14.19"/>
      <sheetName val="14.20"/>
      <sheetName val="14.21"/>
      <sheetName val="14.22"/>
      <sheetName val="15.01"/>
      <sheetName val="15.02"/>
      <sheetName val="15.03"/>
      <sheetName val="15.04"/>
      <sheetName val="15.05"/>
      <sheetName val="15.06"/>
      <sheetName val="15.07"/>
      <sheetName val="15.08"/>
      <sheetName val="15.09"/>
      <sheetName val="15.10"/>
      <sheetName val="15.11"/>
      <sheetName val="15.12"/>
      <sheetName val="15.13"/>
      <sheetName val="15.14"/>
      <sheetName val="15.15"/>
      <sheetName val="15.16"/>
      <sheetName val="15.17"/>
      <sheetName val="15.18"/>
      <sheetName val="15.19"/>
      <sheetName val="15.20"/>
      <sheetName val="15.21"/>
      <sheetName val="15.22"/>
      <sheetName val="15.23"/>
      <sheetName val="15.24"/>
      <sheetName val="15.25"/>
      <sheetName val="15.26"/>
      <sheetName val="15.27"/>
      <sheetName val="15.28"/>
      <sheetName val="15.29"/>
      <sheetName val="15.30"/>
      <sheetName val="15.31"/>
      <sheetName val="15.32"/>
      <sheetName val="15.33"/>
      <sheetName val="15.34"/>
      <sheetName val="15.35"/>
      <sheetName val="15.36"/>
      <sheetName val="15.37"/>
      <sheetName val="16.01"/>
      <sheetName val="16.02"/>
      <sheetName val="16.03"/>
      <sheetName val="16.04"/>
      <sheetName val="16.05"/>
      <sheetName val="16.06"/>
      <sheetName val="17.01"/>
      <sheetName val="17.02"/>
      <sheetName val="17.03"/>
      <sheetName val="17.04"/>
      <sheetName val="17.05"/>
      <sheetName val="17.06"/>
      <sheetName val="17.07"/>
      <sheetName val="17.08"/>
      <sheetName val="17.09"/>
      <sheetName val="17.10"/>
      <sheetName val="17.11"/>
      <sheetName val="17.12"/>
      <sheetName val="17.13"/>
      <sheetName val="17.14"/>
      <sheetName val="17.15"/>
      <sheetName val="17.16"/>
      <sheetName val="17.17"/>
      <sheetName val="17.18"/>
      <sheetName val="17.19"/>
      <sheetName val="17.20"/>
      <sheetName val="17.21"/>
      <sheetName val="17.22"/>
      <sheetName val="17.23"/>
      <sheetName val="17.24"/>
      <sheetName val="17.25"/>
      <sheetName val="17.26"/>
      <sheetName val="17.27"/>
      <sheetName val="17.28"/>
      <sheetName val="17.29"/>
      <sheetName val="18.01"/>
      <sheetName val="18.02"/>
      <sheetName val="18.03"/>
      <sheetName val="18.04"/>
      <sheetName val="18.05"/>
      <sheetName val="18.06"/>
      <sheetName val="18.07"/>
      <sheetName val="19.01"/>
      <sheetName val="19.02"/>
      <sheetName val="19.03"/>
      <sheetName val="19.04"/>
      <sheetName val="19.05"/>
      <sheetName val="20.01"/>
      <sheetName val="20.02"/>
      <sheetName val="20.03"/>
      <sheetName val="20.04"/>
      <sheetName val="20.05"/>
      <sheetName val="20.06"/>
      <sheetName val="20.07"/>
      <sheetName val="20.08"/>
      <sheetName val="20.09"/>
      <sheetName val="21.01"/>
      <sheetName val="21.02"/>
      <sheetName val="21.03"/>
      <sheetName val="21.04"/>
      <sheetName val="21.05"/>
      <sheetName val="21.06"/>
      <sheetName val="21.07"/>
      <sheetName val="21.08"/>
      <sheetName val="21.09"/>
      <sheetName val="21.10"/>
      <sheetName val="21.11"/>
      <sheetName val="21.12"/>
      <sheetName val="21.13"/>
      <sheetName val="22.01"/>
      <sheetName val="22.02"/>
      <sheetName val="22.03"/>
      <sheetName val="22.04"/>
      <sheetName val="22.05"/>
    </sheetNames>
    <sheetDataSet>
      <sheetData sheetId="0" refreshError="1">
        <row r="44">
          <cell r="A44" t="str">
            <v>CUADRILLAS</v>
          </cell>
          <cell r="B44" t="str">
            <v>HC</v>
          </cell>
          <cell r="C44" t="str">
            <v>JORNAL</v>
          </cell>
        </row>
        <row r="45">
          <cell r="A45" t="str">
            <v>COMISION TOPOGRAFICA</v>
          </cell>
        </row>
        <row r="46">
          <cell r="A46" t="str">
            <v>C. TOPOGRAFIA (1 TOP. + 1 AYUD + 2 CADEN.)</v>
          </cell>
          <cell r="B46">
            <v>98999.44821056092</v>
          </cell>
          <cell r="C46">
            <v>791995.58568448736</v>
          </cell>
        </row>
        <row r="47">
          <cell r="A47" t="str">
            <v>ALBANILERIA</v>
          </cell>
        </row>
        <row r="48">
          <cell r="A48" t="str">
            <v>M. O. ALBAÑILERÍA (1 AYUDANTE)</v>
          </cell>
          <cell r="B48">
            <v>11994.151556260202</v>
          </cell>
          <cell r="C48">
            <v>95953.212450081613</v>
          </cell>
        </row>
        <row r="49">
          <cell r="A49" t="str">
            <v>M. O. ALBAÑILERÍA (2 AYUDANTE)</v>
          </cell>
          <cell r="B49">
            <v>23988.303112520403</v>
          </cell>
          <cell r="C49">
            <v>191906.42490016323</v>
          </cell>
        </row>
        <row r="50">
          <cell r="A50" t="str">
            <v>M. O. ALBAÑILERÍA (3 AYUDANTE)</v>
          </cell>
          <cell r="B50">
            <v>35982.454668780607</v>
          </cell>
          <cell r="C50">
            <v>287859.63735024486</v>
          </cell>
        </row>
        <row r="51">
          <cell r="A51" t="str">
            <v>M. O. ALBAÑILERÍA (1 OFICIAL + 1 AYUDANTE)</v>
          </cell>
          <cell r="B51">
            <v>31069.885969663264</v>
          </cell>
          <cell r="C51">
            <v>248559.08775730612</v>
          </cell>
        </row>
        <row r="52">
          <cell r="A52" t="str">
            <v>M. O. ALBAÑILERÍA (1 OFICIAL + 2 AYUDANTE)</v>
          </cell>
          <cell r="B52">
            <v>43064.037525923472</v>
          </cell>
          <cell r="C52">
            <v>344512.30020738777</v>
          </cell>
        </row>
        <row r="53">
          <cell r="A53" t="str">
            <v>M. O. ALBAÑILERÍA (1 OFICIAL + 3 AYUDANTE)</v>
          </cell>
          <cell r="B53">
            <v>55058.189082183671</v>
          </cell>
          <cell r="C53">
            <v>440465.51265746937</v>
          </cell>
        </row>
        <row r="54">
          <cell r="A54" t="str">
            <v>M. O. ALBAÑILERÍA (1 OFICIAL + 4 AYUDANTE)</v>
          </cell>
          <cell r="B54">
            <v>67052.340638443871</v>
          </cell>
          <cell r="C54">
            <v>536418.72510755097</v>
          </cell>
        </row>
        <row r="55">
          <cell r="A55" t="str">
            <v>M. O. ALBAÑILERÍA (1 OFICIAL + 5 AYUDANTE)</v>
          </cell>
          <cell r="B55">
            <v>79046.492194704071</v>
          </cell>
          <cell r="C55">
            <v>632371.93755763257</v>
          </cell>
        </row>
        <row r="56">
          <cell r="A56" t="str">
            <v>PINTURA</v>
          </cell>
        </row>
        <row r="57">
          <cell r="A57" t="str">
            <v>M. O. PINTURA (1 OFICIAL + 1 AYUDANTE)</v>
          </cell>
          <cell r="B57">
            <v>35730.368865112752</v>
          </cell>
          <cell r="C57">
            <v>285842.95092090202</v>
          </cell>
        </row>
        <row r="58">
          <cell r="A58" t="str">
            <v>CARPINTERIA</v>
          </cell>
        </row>
        <row r="59">
          <cell r="A59" t="str">
            <v>M. O. CARP.TALLER  (1 OFICIAL + 1 AYUDANTE)</v>
          </cell>
          <cell r="B59">
            <v>35688.501969610668</v>
          </cell>
          <cell r="C59">
            <v>323764.6035944816</v>
          </cell>
        </row>
        <row r="60">
          <cell r="A60" t="str">
            <v>M. O. CARP.TALLER (1 OFICIAL + 2 AYUDANTE)</v>
          </cell>
          <cell r="B60">
            <v>48486.122643137656</v>
          </cell>
          <cell r="C60">
            <v>464402.15682029387</v>
          </cell>
        </row>
        <row r="61">
          <cell r="A61" t="str">
            <v>HIDROSANITARIOS</v>
          </cell>
        </row>
        <row r="62">
          <cell r="A62" t="str">
            <v>M. O. HIDROSANITARIAS (1 OFICIAL + 1 AYUDANTE)</v>
          </cell>
          <cell r="B62">
            <v>34176.874566629594</v>
          </cell>
          <cell r="C62">
            <v>273414.99653303676</v>
          </cell>
        </row>
        <row r="63">
          <cell r="A63" t="str">
            <v>ELECTRICOS</v>
          </cell>
        </row>
        <row r="64">
          <cell r="A64" t="str">
            <v>M. O. ELECTRICO (1 OFICIAL + 1 AYUDANTE)</v>
          </cell>
          <cell r="B64">
            <v>40390.85176056224</v>
          </cell>
          <cell r="C64">
            <v>323126.81408449792</v>
          </cell>
        </row>
        <row r="65">
          <cell r="A65" t="str">
            <v>M. O. ELECTRICO (JEFE DE OBRA+ 1 OFICIAL + 1 AYUDANTE)</v>
          </cell>
          <cell r="B65">
            <v>40390.85176056224</v>
          </cell>
          <cell r="C65">
            <v>323126.81408449792</v>
          </cell>
        </row>
        <row r="66">
          <cell r="A66" t="str">
            <v>M. O. ELECTRICO (1 AYUDANTE)</v>
          </cell>
          <cell r="B66">
            <v>15592.397023138261</v>
          </cell>
          <cell r="C66">
            <v>124739.17618510609</v>
          </cell>
        </row>
        <row r="67">
          <cell r="A67" t="str">
            <v>M. O. ELECTRICO (2 AYUDANTE)</v>
          </cell>
          <cell r="B67">
            <v>31184.794046276522</v>
          </cell>
          <cell r="C67">
            <v>249478.35237021217</v>
          </cell>
        </row>
        <row r="68">
          <cell r="A68" t="str">
            <v>M. O ELECTRICO (1 OFICIAL)</v>
          </cell>
          <cell r="B68">
            <v>24798.454737423981</v>
          </cell>
          <cell r="C68">
            <v>198387.63789939185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C2" t="str">
            <v>INSUMO</v>
          </cell>
          <cell r="D2" t="str">
            <v>UNIDAD</v>
          </cell>
          <cell r="E2" t="str">
            <v>VALOR UNITARIO</v>
          </cell>
        </row>
        <row r="3">
          <cell r="C3" t="str">
            <v>EQUIPO</v>
          </cell>
        </row>
        <row r="4">
          <cell r="C4" t="str">
            <v>HERRAMIENTA MENOR (10%)</v>
          </cell>
          <cell r="D4" t="str">
            <v>%</v>
          </cell>
          <cell r="E4">
            <v>0</v>
          </cell>
        </row>
        <row r="5">
          <cell r="C5" t="str">
            <v xml:space="preserve">BULDOZER D68 CATERPILAR </v>
          </cell>
          <cell r="D5" t="str">
            <v>HORA</v>
          </cell>
          <cell r="E5">
            <v>122672</v>
          </cell>
        </row>
        <row r="6">
          <cell r="C6" t="str">
            <v>CARGADOR</v>
          </cell>
          <cell r="D6" t="str">
            <v>HORA</v>
          </cell>
          <cell r="E6">
            <v>128635</v>
          </cell>
        </row>
        <row r="7">
          <cell r="C7" t="str">
            <v>CHAFON MADERA</v>
          </cell>
          <cell r="D7" t="str">
            <v>DIA</v>
          </cell>
          <cell r="E7">
            <v>900</v>
          </cell>
        </row>
        <row r="8">
          <cell r="C8" t="str">
            <v>COMPACTADOR MECANICO RANA</v>
          </cell>
          <cell r="D8" t="str">
            <v>HORA</v>
          </cell>
          <cell r="E8">
            <v>5776</v>
          </cell>
        </row>
        <row r="9">
          <cell r="C9" t="str">
            <v>COMPRESOR 1 MARTILLO</v>
          </cell>
          <cell r="D9" t="str">
            <v>HORA</v>
          </cell>
          <cell r="E9">
            <v>82425</v>
          </cell>
        </row>
        <row r="10">
          <cell r="C10" t="str">
            <v>COMPRESOR 2 MARTILLOS</v>
          </cell>
          <cell r="D10" t="str">
            <v>HORA</v>
          </cell>
          <cell r="E10">
            <v>92004</v>
          </cell>
        </row>
        <row r="11">
          <cell r="C11" t="str">
            <v>EQUIPO DE LOCALIZACION GPS</v>
          </cell>
          <cell r="D11" t="str">
            <v>DIA</v>
          </cell>
          <cell r="E11">
            <v>24000</v>
          </cell>
        </row>
        <row r="12">
          <cell r="C12" t="str">
            <v>ESTACION TOTAL</v>
          </cell>
          <cell r="D12" t="str">
            <v>DIA</v>
          </cell>
          <cell r="E12">
            <v>135000</v>
          </cell>
        </row>
        <row r="13">
          <cell r="C13" t="str">
            <v>HERRAMIENTA MENOR (5%)</v>
          </cell>
          <cell r="D13" t="str">
            <v>%</v>
          </cell>
        </row>
        <row r="14">
          <cell r="C14" t="str">
            <v>MEZCLADORA 1 BULTO - COMBUSTIBLE</v>
          </cell>
          <cell r="D14" t="str">
            <v>HORA</v>
          </cell>
          <cell r="E14">
            <v>8858</v>
          </cell>
        </row>
        <row r="15">
          <cell r="C15" t="str">
            <v>PARAL TELESCOPICO</v>
          </cell>
          <cell r="D15" t="str">
            <v>DIA</v>
          </cell>
          <cell r="E15">
            <v>450</v>
          </cell>
        </row>
        <row r="16">
          <cell r="C16" t="str">
            <v xml:space="preserve">RETROEXCAVADORA </v>
          </cell>
          <cell r="D16" t="str">
            <v>HORA</v>
          </cell>
          <cell r="E16">
            <v>115576</v>
          </cell>
        </row>
        <row r="17">
          <cell r="C17" t="str">
            <v>SECCION DE ANDAMIOS</v>
          </cell>
          <cell r="D17" t="str">
            <v>HORA</v>
          </cell>
          <cell r="E17">
            <v>2800</v>
          </cell>
        </row>
        <row r="18">
          <cell r="C18" t="str">
            <v xml:space="preserve">SECCION DE ANDAMIOS </v>
          </cell>
          <cell r="D18" t="str">
            <v>DIA</v>
          </cell>
          <cell r="E18">
            <v>2800</v>
          </cell>
        </row>
        <row r="19">
          <cell r="C19" t="str">
            <v>VIBRADOR DE AGUJA PARA CONCRETO - COMBUSTIBLE</v>
          </cell>
          <cell r="D19" t="str">
            <v>HORA</v>
          </cell>
          <cell r="E19">
            <v>4500</v>
          </cell>
        </row>
        <row r="20">
          <cell r="C20" t="str">
            <v>EQUIPO DE SOLDADURA INVERSOR</v>
          </cell>
          <cell r="D20" t="str">
            <v>HORA</v>
          </cell>
          <cell r="E20">
            <v>2100</v>
          </cell>
        </row>
        <row r="21">
          <cell r="C21" t="str">
            <v>VIBRADOR DE AGUJA PARA CONCRETO - COMBUSTIBLE</v>
          </cell>
          <cell r="D21" t="str">
            <v>DIA</v>
          </cell>
          <cell r="E21">
            <v>4500</v>
          </cell>
        </row>
        <row r="22">
          <cell r="C22" t="str">
            <v>PULIDORA INDUSTRIAL</v>
          </cell>
          <cell r="D22" t="str">
            <v>HORA</v>
          </cell>
          <cell r="E22">
            <v>4500</v>
          </cell>
        </row>
        <row r="23">
          <cell r="C23" t="str">
            <v>ANDAMIO METÁLICO TUBULAR</v>
          </cell>
          <cell r="D23" t="str">
            <v>U/D</v>
          </cell>
          <cell r="E23">
            <v>1500</v>
          </cell>
        </row>
        <row r="24">
          <cell r="C24" t="str">
            <v>MATERIALES</v>
          </cell>
        </row>
        <row r="25">
          <cell r="C25" t="str">
            <v xml:space="preserve"> ACCESORIO PRESION BUJE ROSCADO PAVCO 1.1/2"X1/2"</v>
          </cell>
          <cell r="D25" t="str">
            <v>UND</v>
          </cell>
          <cell r="E25">
            <v>5750</v>
          </cell>
        </row>
        <row r="26">
          <cell r="C26" t="str">
            <v>ACCESORIO ELECTRICO ADAPTADOR TERMINAL CONDUIT PAVCO 1"</v>
          </cell>
          <cell r="D26" t="str">
            <v xml:space="preserve">UND </v>
          </cell>
          <cell r="E26">
            <v>3200</v>
          </cell>
        </row>
        <row r="27">
          <cell r="C27" t="str">
            <v>ACCESORIO ELECTRICO ADAPTADOR TERMINAL CONDUIT PAVCO 1/2"</v>
          </cell>
          <cell r="D27" t="str">
            <v>UND</v>
          </cell>
          <cell r="E27">
            <v>350</v>
          </cell>
        </row>
        <row r="28">
          <cell r="C28" t="str">
            <v>ACCESORIO ELECTRICO ADAPTADOR TERMINAL CONDUIT PAVCO 3/4"</v>
          </cell>
          <cell r="D28" t="str">
            <v>UND</v>
          </cell>
          <cell r="E28">
            <v>500</v>
          </cell>
        </row>
        <row r="29">
          <cell r="C29" t="str">
            <v xml:space="preserve">ACCESORIO ELECTRICO BOQUILLA GALVANIZADA 3/4 </v>
          </cell>
          <cell r="D29" t="str">
            <v>UND</v>
          </cell>
          <cell r="E29">
            <v>1300</v>
          </cell>
        </row>
        <row r="30">
          <cell r="C30" t="str">
            <v>ACCESORIO ELECTRICO CAPACETE EMT 1"</v>
          </cell>
          <cell r="D30" t="str">
            <v>UND</v>
          </cell>
          <cell r="E30">
            <v>14600</v>
          </cell>
        </row>
        <row r="31">
          <cell r="C31" t="str">
            <v>ACCESORIO ELECTRICO CURVA 90 CONDUIT PAVCO 1"</v>
          </cell>
          <cell r="D31" t="str">
            <v>UND</v>
          </cell>
          <cell r="E31">
            <v>5800</v>
          </cell>
        </row>
        <row r="32">
          <cell r="C32" t="str">
            <v xml:space="preserve">ACCESORIO ELECTRICO UNION EMT 3/4 ACERO </v>
          </cell>
          <cell r="D32" t="str">
            <v>UND</v>
          </cell>
          <cell r="E32">
            <v>2600</v>
          </cell>
        </row>
        <row r="33">
          <cell r="C33" t="str">
            <v>ACCESORIO PRESION ADAPTADOR HEMBRA PAVCO 1/2"</v>
          </cell>
          <cell r="D33" t="str">
            <v>UND</v>
          </cell>
          <cell r="E33">
            <v>400</v>
          </cell>
        </row>
        <row r="34">
          <cell r="C34" t="str">
            <v>ACCESORIO PRESION ADAPTADOR HEMBRA ROSCA METALICA PAVCO 1/2"</v>
          </cell>
          <cell r="D34" t="str">
            <v>UND</v>
          </cell>
          <cell r="E34">
            <v>7900</v>
          </cell>
        </row>
        <row r="35">
          <cell r="C35" t="str">
            <v>ACCESORIO PRESION ADAPTADOR MACHO PAVCO 1/2"</v>
          </cell>
          <cell r="D35" t="str">
            <v>UND</v>
          </cell>
          <cell r="E35">
            <v>400</v>
          </cell>
        </row>
        <row r="36">
          <cell r="C36" t="str">
            <v>ACCESORIO PRESION ADAPTADOR MACHO PAVCO 2"</v>
          </cell>
          <cell r="D36" t="str">
            <v>UND</v>
          </cell>
          <cell r="E36">
            <v>6500</v>
          </cell>
        </row>
        <row r="37">
          <cell r="C37" t="str">
            <v xml:space="preserve">ACCESORIO PRESION CHEQUE CORTINA GRIVAL 1/2" </v>
          </cell>
          <cell r="D37" t="str">
            <v>UND</v>
          </cell>
          <cell r="E37">
            <v>21750</v>
          </cell>
        </row>
        <row r="38">
          <cell r="C38" t="str">
            <v xml:space="preserve">ACCESORIO PRESION CHEQUE HORIZONTAL GRIVAL 1/2" </v>
          </cell>
          <cell r="D38" t="str">
            <v>UND</v>
          </cell>
          <cell r="E38">
            <v>29900</v>
          </cell>
        </row>
        <row r="39">
          <cell r="C39" t="str">
            <v>ACCESORIO PRESION CHEQUE VERTICAL HELBERT 1.1/2"  - 150 PSI</v>
          </cell>
          <cell r="D39" t="str">
            <v>UND</v>
          </cell>
          <cell r="E39">
            <v>374900</v>
          </cell>
        </row>
        <row r="40">
          <cell r="C40" t="str">
            <v>ACCESORIO PRESION CODO 90 PAVCO 1"</v>
          </cell>
          <cell r="D40" t="str">
            <v>UND</v>
          </cell>
          <cell r="E40">
            <v>2800</v>
          </cell>
        </row>
        <row r="41">
          <cell r="C41" t="str">
            <v>ACCESORIO PRESION CODO 90 PAVCO 1.1/2"</v>
          </cell>
          <cell r="D41" t="str">
            <v>UND</v>
          </cell>
          <cell r="E41">
            <v>8000</v>
          </cell>
        </row>
        <row r="42">
          <cell r="C42" t="str">
            <v>ACCESORIO PRESION CODO 90 PAVCO 1/2"</v>
          </cell>
          <cell r="D42" t="str">
            <v>UND</v>
          </cell>
          <cell r="E42">
            <v>500</v>
          </cell>
        </row>
        <row r="43">
          <cell r="C43" t="str">
            <v>ACCESORIO PRESION CODO 90 PAVCO 2"</v>
          </cell>
          <cell r="D43" t="str">
            <v>UND</v>
          </cell>
          <cell r="E43">
            <v>12900</v>
          </cell>
        </row>
        <row r="44">
          <cell r="C44" t="str">
            <v>ACCESORIO PRESION CODO 90 PAVCO 2"</v>
          </cell>
          <cell r="D44" t="str">
            <v>UND</v>
          </cell>
          <cell r="E44">
            <v>12900</v>
          </cell>
        </row>
        <row r="45">
          <cell r="C45" t="str">
            <v>ACCESORIO PRESION CODO 90 PAVCO 2.1/2"</v>
          </cell>
          <cell r="D45" t="str">
            <v>UND</v>
          </cell>
          <cell r="E45">
            <v>31146</v>
          </cell>
        </row>
        <row r="46">
          <cell r="C46" t="str">
            <v>ACCESORIO PRESION CODO 90 PAVCO 3/4"</v>
          </cell>
          <cell r="D46" t="str">
            <v>UND</v>
          </cell>
          <cell r="E46">
            <v>2431</v>
          </cell>
        </row>
        <row r="47">
          <cell r="C47" t="str">
            <v>ACCESORIO PRESION CPVC CODO 90 PAVCO 1/2"</v>
          </cell>
          <cell r="D47" t="str">
            <v>UND</v>
          </cell>
          <cell r="E47">
            <v>1300</v>
          </cell>
        </row>
        <row r="48">
          <cell r="C48" t="str">
            <v>ACCESORIO PRESION CPVC CODO 90 PAVCO 3/4"</v>
          </cell>
          <cell r="D48" t="str">
            <v>UND</v>
          </cell>
          <cell r="E48">
            <v>3900</v>
          </cell>
        </row>
        <row r="49">
          <cell r="C49" t="str">
            <v>ACCESORIO PRESION CPVC TEE PAVCO 1/2"</v>
          </cell>
          <cell r="D49" t="str">
            <v>UND</v>
          </cell>
          <cell r="E49">
            <v>1600</v>
          </cell>
        </row>
        <row r="50">
          <cell r="C50" t="str">
            <v>ACCESORIO PRESION CPVC TEE PAVCO 3/4"</v>
          </cell>
          <cell r="D50" t="str">
            <v>UND</v>
          </cell>
          <cell r="E50">
            <v>4050</v>
          </cell>
        </row>
        <row r="51">
          <cell r="C51" t="str">
            <v>ACCESORIO PRESION FLANCHE H.M. ADAP.TANQUE AGUA 2”</v>
          </cell>
          <cell r="D51" t="str">
            <v>UND</v>
          </cell>
          <cell r="E51">
            <v>32000</v>
          </cell>
        </row>
        <row r="52">
          <cell r="C52" t="str">
            <v>ACCESORIO PRESION NIPLE ROSCASO PAVCO 1/2"</v>
          </cell>
          <cell r="D52" t="str">
            <v>UND</v>
          </cell>
          <cell r="E52">
            <v>1000</v>
          </cell>
        </row>
        <row r="53">
          <cell r="C53" t="str">
            <v>ACCESORIO PRESION TAPON ROSCADO PAVCO 1/2"</v>
          </cell>
          <cell r="D53" t="str">
            <v>UND</v>
          </cell>
          <cell r="E53">
            <v>500</v>
          </cell>
        </row>
        <row r="54">
          <cell r="C54" t="str">
            <v>ACCESORIO PRESION TAPON SOLDADO PAVCO 1/2"</v>
          </cell>
          <cell r="D54" t="str">
            <v>UND</v>
          </cell>
          <cell r="E54">
            <v>400</v>
          </cell>
        </row>
        <row r="55">
          <cell r="C55" t="str">
            <v>ACCESORIO PRESION TEE ROSCADO X SOLDADO PAVCO 1/2"</v>
          </cell>
          <cell r="D55" t="str">
            <v>UND</v>
          </cell>
          <cell r="E55">
            <v>2100</v>
          </cell>
        </row>
        <row r="56">
          <cell r="C56" t="str">
            <v>ACCESORIO PRESION TEE SOLDADO PAVCO 1"</v>
          </cell>
          <cell r="D56" t="str">
            <v>UND</v>
          </cell>
          <cell r="E56">
            <v>2560</v>
          </cell>
        </row>
        <row r="57">
          <cell r="C57" t="str">
            <v>ACCESORIO PRESION TEE SOLDADO PAVCO 1.1/2"</v>
          </cell>
          <cell r="D57" t="str">
            <v>UND</v>
          </cell>
          <cell r="E57">
            <v>8679</v>
          </cell>
        </row>
        <row r="58">
          <cell r="C58" t="str">
            <v>ACCESORIO PRESION TEE SOLDADO PAVCO 1/2"</v>
          </cell>
          <cell r="D58" t="str">
            <v>UND</v>
          </cell>
          <cell r="E58">
            <v>775</v>
          </cell>
        </row>
        <row r="59">
          <cell r="C59" t="str">
            <v>ACCESORIO PRESION TEE SOLDADO PAVCO 2"</v>
          </cell>
          <cell r="D59" t="str">
            <v>UND</v>
          </cell>
          <cell r="E59">
            <v>13819</v>
          </cell>
        </row>
        <row r="60">
          <cell r="C60" t="str">
            <v>ACCESORIO PRESION TEE SOLDADO PAVCO 2.1/2"</v>
          </cell>
          <cell r="D60" t="str">
            <v>UND</v>
          </cell>
          <cell r="E60">
            <v>32776</v>
          </cell>
        </row>
        <row r="61">
          <cell r="C61" t="str">
            <v>ACCESORIO PRESION TEE SOLDADO PAVCO 3/4"</v>
          </cell>
          <cell r="D61" t="str">
            <v>UND</v>
          </cell>
          <cell r="E61">
            <v>1310</v>
          </cell>
        </row>
        <row r="62">
          <cell r="C62" t="str">
            <v>ACCESORIO PRESION TRANSICION CPVC-METAL PAVCO 1/2"</v>
          </cell>
          <cell r="D62" t="str">
            <v>UND</v>
          </cell>
          <cell r="E62">
            <v>2500</v>
          </cell>
        </row>
        <row r="63">
          <cell r="C63" t="str">
            <v>ACCESORIO PRESION UNION UNIVERSAL GALVANIZADA 1"</v>
          </cell>
          <cell r="D63" t="str">
            <v>UND</v>
          </cell>
          <cell r="E63">
            <v>20900</v>
          </cell>
        </row>
        <row r="64">
          <cell r="C64" t="str">
            <v>ACCESORIO PRESION UNION UNIVERSAL GALVANIZADA 3/4"</v>
          </cell>
          <cell r="D64" t="str">
            <v>UND</v>
          </cell>
          <cell r="E64">
            <v>11900</v>
          </cell>
        </row>
        <row r="65">
          <cell r="C65" t="str">
            <v>ACCESORIO PRESION UNION UNIVERSAL PVC PAVCO 1/2"</v>
          </cell>
          <cell r="D65" t="str">
            <v>UND</v>
          </cell>
          <cell r="E65">
            <v>7500</v>
          </cell>
        </row>
        <row r="66">
          <cell r="C66" t="str">
            <v xml:space="preserve">ACCESORIO PRESION VALVULA BOLA GRIVAL 2” MANIJA LARGA </v>
          </cell>
          <cell r="D66" t="str">
            <v>UND</v>
          </cell>
          <cell r="E66">
            <v>86060</v>
          </cell>
        </row>
        <row r="67">
          <cell r="C67" t="str">
            <v>ACCESORIO PRESION VALVULA BOLA PVC GRIVAL 1/2” LISA SOLDABLE</v>
          </cell>
          <cell r="D67" t="str">
            <v>UND</v>
          </cell>
          <cell r="E67">
            <v>7900</v>
          </cell>
        </row>
        <row r="68">
          <cell r="C68" t="str">
            <v>ACCESORIO PRESION VALVULA BOLA PVC GRIVAL 1” LISA SOLDABLE</v>
          </cell>
          <cell r="D68" t="str">
            <v>UND</v>
          </cell>
          <cell r="E68">
            <v>16900</v>
          </cell>
        </row>
        <row r="69">
          <cell r="C69" t="str">
            <v xml:space="preserve">ACCESORIO PRESION VALVULA BOLA ROSCA GRIVAL 1/2” MANIJA LARGA </v>
          </cell>
          <cell r="D69" t="str">
            <v>UND</v>
          </cell>
          <cell r="E69">
            <v>28900</v>
          </cell>
        </row>
        <row r="70">
          <cell r="C70" t="str">
            <v xml:space="preserve">ACCESORIO PRESION VALVULA BOLA ROSCA GRIVAL 1” MANIJA LARGA </v>
          </cell>
          <cell r="D70" t="str">
            <v>UND</v>
          </cell>
          <cell r="E70">
            <v>62900</v>
          </cell>
        </row>
        <row r="71">
          <cell r="C71" t="str">
            <v>ACCESORIO PRESION VALVULA BOLA ROSCADA GRIVAL 3/4" MANIJA LARGA</v>
          </cell>
          <cell r="D71" t="str">
            <v>UND</v>
          </cell>
          <cell r="E71">
            <v>40900</v>
          </cell>
        </row>
        <row r="72">
          <cell r="C72" t="str">
            <v>ACCESORIO SANITARIA CODO 45 PAVCO 3" CXC</v>
          </cell>
          <cell r="D72" t="str">
            <v>UND</v>
          </cell>
          <cell r="E72">
            <v>9000</v>
          </cell>
        </row>
        <row r="73">
          <cell r="C73" t="str">
            <v>ACCESORIO SANITARIA CODO 90 PAVCO 2" CXC</v>
          </cell>
          <cell r="D73" t="str">
            <v>UND</v>
          </cell>
          <cell r="E73">
            <v>3200</v>
          </cell>
        </row>
        <row r="74">
          <cell r="C74" t="str">
            <v>ACCESORIO SANITARIA CODO 90 PAVCO 3" CXC</v>
          </cell>
          <cell r="D74" t="str">
            <v>UND</v>
          </cell>
          <cell r="E74">
            <v>6000</v>
          </cell>
        </row>
        <row r="75">
          <cell r="C75" t="str">
            <v>ACCESORIO SANITARIA CODO 90 PAVCO 4" CXC</v>
          </cell>
          <cell r="D75" t="str">
            <v>UND</v>
          </cell>
          <cell r="E75">
            <v>9500</v>
          </cell>
        </row>
        <row r="76">
          <cell r="C76" t="str">
            <v>ACCESORIO SANITARIA CODO 90 PAVCO 6" CXC</v>
          </cell>
          <cell r="D76" t="str">
            <v>UND</v>
          </cell>
          <cell r="E76">
            <v>94000</v>
          </cell>
        </row>
        <row r="77">
          <cell r="C77" t="str">
            <v>ACCESORIO SANITARIA SIFON 135º PAVCO 3" CXC</v>
          </cell>
          <cell r="D77" t="str">
            <v>UND</v>
          </cell>
          <cell r="E77">
            <v>11000</v>
          </cell>
        </row>
        <row r="78">
          <cell r="C78" t="str">
            <v xml:space="preserve">ACCESORIO SANITARIA SIFON 135º PAVCO 4" </v>
          </cell>
          <cell r="D78" t="str">
            <v>UND</v>
          </cell>
          <cell r="E78">
            <v>30000</v>
          </cell>
        </row>
        <row r="79">
          <cell r="C79" t="str">
            <v xml:space="preserve">ACCESORIO SANITARIA TAPON DE PRUEBA PAVCO 2" </v>
          </cell>
          <cell r="D79" t="str">
            <v>UND</v>
          </cell>
          <cell r="E79">
            <v>1500</v>
          </cell>
        </row>
        <row r="80">
          <cell r="C80" t="str">
            <v xml:space="preserve">ACCESORIO SANITARIA TAPON DE PRUEBA PAVCO 3" </v>
          </cell>
          <cell r="D80" t="str">
            <v>UND</v>
          </cell>
          <cell r="E80">
            <v>1900</v>
          </cell>
        </row>
        <row r="81">
          <cell r="C81" t="str">
            <v xml:space="preserve">ACCESORIO SANITARIA TAPON DE PRUEBA PAVCO 4" </v>
          </cell>
          <cell r="D81" t="str">
            <v>UND</v>
          </cell>
          <cell r="E81">
            <v>2650</v>
          </cell>
        </row>
        <row r="82">
          <cell r="C82" t="str">
            <v xml:space="preserve">ACCESORIO SANITARIA UNION PAVCO 2" </v>
          </cell>
          <cell r="D82" t="str">
            <v>UND</v>
          </cell>
          <cell r="E82">
            <v>2500</v>
          </cell>
        </row>
        <row r="83">
          <cell r="C83" t="str">
            <v xml:space="preserve">ACCESORIO SANITARIA UNION PAVCO 3" </v>
          </cell>
          <cell r="D83" t="str">
            <v>UND</v>
          </cell>
          <cell r="E83">
            <v>2900</v>
          </cell>
        </row>
        <row r="84">
          <cell r="C84" t="str">
            <v xml:space="preserve">ACCESORIO SANITARIA UNION PAVCO 4" </v>
          </cell>
          <cell r="D84" t="str">
            <v>UND</v>
          </cell>
          <cell r="E84">
            <v>6000</v>
          </cell>
        </row>
        <row r="85">
          <cell r="C85" t="str">
            <v xml:space="preserve">ACCESORIO SANITARIA UNION PAVCO 6" </v>
          </cell>
          <cell r="D85" t="str">
            <v>UND</v>
          </cell>
          <cell r="E85">
            <v>35600</v>
          </cell>
        </row>
        <row r="86">
          <cell r="C86" t="str">
            <v xml:space="preserve">ACCESORIO SANITARIA YEE PAVCO 2" </v>
          </cell>
          <cell r="D86" t="str">
            <v>UND</v>
          </cell>
          <cell r="E86">
            <v>8900</v>
          </cell>
        </row>
        <row r="87">
          <cell r="C87" t="str">
            <v xml:space="preserve">ACCESORIO SANITARIA YEE PAVCO 3" </v>
          </cell>
          <cell r="D87" t="str">
            <v>UND</v>
          </cell>
          <cell r="E87">
            <v>16900</v>
          </cell>
        </row>
        <row r="88">
          <cell r="C88" t="str">
            <v xml:space="preserve">ACCESORIO SANITARIA YEE PAVCO 4" </v>
          </cell>
          <cell r="D88" t="str">
            <v>UND</v>
          </cell>
          <cell r="E88">
            <v>27000</v>
          </cell>
        </row>
        <row r="89">
          <cell r="C89" t="str">
            <v xml:space="preserve">ACCESORIO SANITARIA YEE PAVCO 6" </v>
          </cell>
          <cell r="D89" t="str">
            <v>UND</v>
          </cell>
          <cell r="E89">
            <v>120900</v>
          </cell>
        </row>
        <row r="90">
          <cell r="C90" t="str">
            <v>ACERO BARRA CORRUGADA ø= 1" Fy: 420 MPA</v>
          </cell>
          <cell r="D90" t="str">
            <v>KG</v>
          </cell>
          <cell r="E90">
            <v>103900</v>
          </cell>
        </row>
        <row r="91">
          <cell r="C91" t="str">
            <v>ACERO BARRA CORRUGADA ø= 1/2" Fy: 420 MPA</v>
          </cell>
          <cell r="D91" t="str">
            <v>KG</v>
          </cell>
          <cell r="E91">
            <v>25640</v>
          </cell>
        </row>
        <row r="92">
          <cell r="C92" t="str">
            <v>ACERO BARRA CORRUGADA ø= 1/4" Fy: 240 MPA</v>
          </cell>
          <cell r="D92" t="str">
            <v>KG</v>
          </cell>
          <cell r="E92">
            <v>6790</v>
          </cell>
        </row>
        <row r="93">
          <cell r="C93" t="str">
            <v>ACERO BARRA CORRUGADA ø= 3/4" Fy: 420 MPA</v>
          </cell>
          <cell r="D93" t="str">
            <v>KG</v>
          </cell>
          <cell r="E93">
            <v>57420</v>
          </cell>
        </row>
        <row r="94">
          <cell r="C94" t="str">
            <v>ACERO BARRA CORRUGADA ø= 3/8" Fy: 420 MPA</v>
          </cell>
          <cell r="D94" t="str">
            <v>KG</v>
          </cell>
          <cell r="E94">
            <v>14850</v>
          </cell>
        </row>
        <row r="95">
          <cell r="C95" t="str">
            <v>ACERO BARRA CORRUGADA ø= 5/8" Fy: 420 MPA</v>
          </cell>
          <cell r="D95" t="str">
            <v>KG</v>
          </cell>
          <cell r="E95">
            <v>39990</v>
          </cell>
        </row>
        <row r="96">
          <cell r="C96" t="str">
            <v>ACERO BARRA CUADRADA 9MM</v>
          </cell>
          <cell r="D96" t="str">
            <v>ML</v>
          </cell>
          <cell r="E96">
            <v>23950</v>
          </cell>
        </row>
        <row r="97">
          <cell r="C97" t="str">
            <v xml:space="preserve">ACERO BARRA CUADRADA L= 1/2" </v>
          </cell>
          <cell r="D97" t="str">
            <v>ML</v>
          </cell>
          <cell r="E97">
            <v>44650</v>
          </cell>
        </row>
        <row r="98">
          <cell r="C98" t="str">
            <v>ACOPLE PLASTICO GRIFLEX 55 CM</v>
          </cell>
          <cell r="D98" t="str">
            <v>UND</v>
          </cell>
          <cell r="E98">
            <v>4900</v>
          </cell>
        </row>
        <row r="99">
          <cell r="C99" t="str">
            <v>ACOPLE PLASTICO PARA LAVAMANOS 40 CM</v>
          </cell>
          <cell r="D99" t="str">
            <v>UND</v>
          </cell>
          <cell r="E99">
            <v>4200</v>
          </cell>
        </row>
        <row r="100">
          <cell r="C100" t="str">
            <v>ACPM IBAGUE 2021</v>
          </cell>
          <cell r="D100" t="str">
            <v>GAL</v>
          </cell>
          <cell r="E100">
            <v>8982</v>
          </cell>
        </row>
        <row r="101">
          <cell r="C101" t="str">
            <v>ADOQUÍN 20 X 10 X 6CM PEATONAL TRAFICO LIVIANO</v>
          </cell>
          <cell r="D101" t="str">
            <v>UND</v>
          </cell>
          <cell r="E101">
            <v>1100</v>
          </cell>
        </row>
        <row r="102">
          <cell r="C102" t="str">
            <v>ADOQUÍN 20 X 10 X 8CM VEHICULAR TRAFICO PESADO</v>
          </cell>
          <cell r="D102" t="str">
            <v>UND</v>
          </cell>
          <cell r="E102">
            <v>1107</v>
          </cell>
        </row>
        <row r="103">
          <cell r="C103" t="str">
            <v>ADOQUIN EN CONCRETO 10 x 20 x 6 CM DECOBLOCK</v>
          </cell>
          <cell r="D103" t="str">
            <v>UND</v>
          </cell>
          <cell r="E103">
            <v>1200</v>
          </cell>
        </row>
        <row r="104">
          <cell r="C104" t="str">
            <v>ADOQUIN EN CONCRETO 10 x 20 x 8 CM DECOBLOCK</v>
          </cell>
          <cell r="D104" t="str">
            <v>UND</v>
          </cell>
          <cell r="E104">
            <v>1107</v>
          </cell>
        </row>
        <row r="105">
          <cell r="C105" t="str">
            <v>AGUA</v>
          </cell>
          <cell r="D105" t="str">
            <v>LITRO</v>
          </cell>
          <cell r="E105">
            <v>200</v>
          </cell>
        </row>
        <row r="106">
          <cell r="C106" t="str">
            <v>ALAMBRE CU THW 8 AWG</v>
          </cell>
          <cell r="D106" t="str">
            <v>ML</v>
          </cell>
          <cell r="E106">
            <v>5577</v>
          </cell>
        </row>
        <row r="107">
          <cell r="C107" t="str">
            <v>ALAMBRE NEGRO CAL. 18</v>
          </cell>
          <cell r="D107" t="str">
            <v>KG</v>
          </cell>
          <cell r="E107">
            <v>7750</v>
          </cell>
        </row>
        <row r="108">
          <cell r="C108" t="str">
            <v>ALAMBRE Nº 12 DESNUDO PROCABLES</v>
          </cell>
          <cell r="D108" t="str">
            <v>ML</v>
          </cell>
          <cell r="E108">
            <v>1950</v>
          </cell>
        </row>
        <row r="109">
          <cell r="C109" t="str">
            <v xml:space="preserve">ALAMBRE PUA CAL.14 - 350 M </v>
          </cell>
          <cell r="D109" t="str">
            <v>UND</v>
          </cell>
          <cell r="E109">
            <v>264900</v>
          </cell>
        </row>
        <row r="110">
          <cell r="C110" t="str">
            <v>ALAMBRE TELEFONICO 2X18 AWG DOBLE CHAQUETA</v>
          </cell>
          <cell r="D110" t="str">
            <v>ML</v>
          </cell>
          <cell r="E110">
            <v>1900</v>
          </cell>
        </row>
        <row r="111">
          <cell r="C111" t="str">
            <v>ALAMBRE TW Nº 10 NEGRO PROCABLES</v>
          </cell>
          <cell r="D111" t="str">
            <v>ML</v>
          </cell>
          <cell r="E111">
            <v>3099</v>
          </cell>
        </row>
        <row r="112">
          <cell r="C112" t="str">
            <v>ALAMBRE TW Nº 12 BLANCO PROCABLES</v>
          </cell>
          <cell r="D112" t="str">
            <v>ML</v>
          </cell>
          <cell r="E112">
            <v>2338</v>
          </cell>
        </row>
        <row r="113">
          <cell r="C113" t="str">
            <v>ALAMBRE TW Nº 12 NEGRO PROCABLES</v>
          </cell>
          <cell r="D113" t="str">
            <v>ML</v>
          </cell>
          <cell r="E113">
            <v>2338</v>
          </cell>
        </row>
        <row r="114">
          <cell r="C114" t="str">
            <v>ALAMBRE TW Nº 14 AMARILLO PROCABLES</v>
          </cell>
          <cell r="D114" t="str">
            <v>ML</v>
          </cell>
          <cell r="E114">
            <v>1390</v>
          </cell>
        </row>
        <row r="115">
          <cell r="C115" t="str">
            <v>ALAMBRE TW Nº 14 AZUL PROCABLES</v>
          </cell>
          <cell r="D115" t="str">
            <v>UND</v>
          </cell>
          <cell r="E115">
            <v>1390</v>
          </cell>
        </row>
        <row r="116">
          <cell r="C116" t="str">
            <v>ALAMBRE TW Nº 14 VERDE PROCABLES</v>
          </cell>
          <cell r="D116" t="str">
            <v>ML</v>
          </cell>
          <cell r="E116">
            <v>1390</v>
          </cell>
        </row>
        <row r="117">
          <cell r="C117" t="str">
            <v>ANGULO GALVANIZADO 0.2X0.25 2.44M</v>
          </cell>
          <cell r="D117" t="str">
            <v>UND</v>
          </cell>
          <cell r="E117">
            <v>17900</v>
          </cell>
        </row>
        <row r="118">
          <cell r="C118" t="str">
            <v>ARENA BLANCA</v>
          </cell>
          <cell r="D118" t="str">
            <v>M3</v>
          </cell>
          <cell r="E118">
            <v>75000</v>
          </cell>
        </row>
        <row r="119">
          <cell r="C119" t="str">
            <v xml:space="preserve">ARENA DE PEÑA </v>
          </cell>
          <cell r="D119" t="str">
            <v>M3</v>
          </cell>
          <cell r="E119">
            <v>40000</v>
          </cell>
        </row>
        <row r="120">
          <cell r="C120" t="str">
            <v>ARENA DE TRITURACION</v>
          </cell>
          <cell r="D120" t="str">
            <v>M3</v>
          </cell>
          <cell r="E120">
            <v>60000</v>
          </cell>
        </row>
        <row r="121">
          <cell r="C121" t="str">
            <v>ARENA NEGRA</v>
          </cell>
          <cell r="D121" t="str">
            <v>M3</v>
          </cell>
          <cell r="E121">
            <v>120000</v>
          </cell>
        </row>
        <row r="122">
          <cell r="C122" t="str">
            <v>BANDA METALICA SOPORTE PARA TUBO APRETADO 2"</v>
          </cell>
          <cell r="D122" t="str">
            <v>UND</v>
          </cell>
          <cell r="E122">
            <v>3760</v>
          </cell>
        </row>
        <row r="123">
          <cell r="C123" t="str">
            <v>BANDA METALICA SOPORTE PARA TUBO APRETADO 3"</v>
          </cell>
          <cell r="D123" t="str">
            <v>UND</v>
          </cell>
          <cell r="E123">
            <v>9000</v>
          </cell>
        </row>
        <row r="124">
          <cell r="C124" t="str">
            <v>BANDA METALICA SOPORTE PARA TUBO APRETADO 4"</v>
          </cell>
          <cell r="D124" t="str">
            <v>UND</v>
          </cell>
          <cell r="E124">
            <v>15300</v>
          </cell>
        </row>
        <row r="125">
          <cell r="C125" t="str">
            <v>BANDA METALICA SOPORTE PARA TUBO APRETADO 6"</v>
          </cell>
          <cell r="D125" t="str">
            <v>UND</v>
          </cell>
          <cell r="E125">
            <v>22500</v>
          </cell>
        </row>
        <row r="126">
          <cell r="C126" t="str">
            <v>BARNIZ BARNEX CAOBA</v>
          </cell>
          <cell r="D126" t="str">
            <v>GAL</v>
          </cell>
          <cell r="E126">
            <v>112900</v>
          </cell>
        </row>
        <row r="127">
          <cell r="C127" t="str">
            <v>BARNIZ BRILLANTE EXTERIOR</v>
          </cell>
          <cell r="D127" t="str">
            <v>GAL</v>
          </cell>
          <cell r="E127">
            <v>105900</v>
          </cell>
        </row>
        <row r="128">
          <cell r="C128" t="str">
            <v>BASE GRANULAR NORMA INVIAS</v>
          </cell>
          <cell r="D128" t="str">
            <v>M3</v>
          </cell>
          <cell r="E128">
            <v>82000</v>
          </cell>
        </row>
        <row r="129">
          <cell r="C129" t="str">
            <v>BISAGRA COBRE CABEZA PLANA 3 1/2”</v>
          </cell>
          <cell r="D129" t="str">
            <v>UND</v>
          </cell>
          <cell r="E129">
            <v>6950</v>
          </cell>
        </row>
        <row r="130">
          <cell r="C130" t="str">
            <v>BISAGRA COBRE NUDO 2 1/2”</v>
          </cell>
          <cell r="D130" t="str">
            <v>UND</v>
          </cell>
          <cell r="E130">
            <v>3600</v>
          </cell>
        </row>
        <row r="131">
          <cell r="C131" t="str">
            <v>BISAGRA GATO OMEGA 3"</v>
          </cell>
          <cell r="D131" t="str">
            <v>UND</v>
          </cell>
          <cell r="E131">
            <v>3200</v>
          </cell>
        </row>
        <row r="132">
          <cell r="C132" t="str">
            <v>BISAGRA PUERTA 3"</v>
          </cell>
          <cell r="D132" t="str">
            <v>UND</v>
          </cell>
          <cell r="E132">
            <v>5300</v>
          </cell>
        </row>
        <row r="133">
          <cell r="C133" t="str">
            <v xml:space="preserve">BLOQUE #4 TRADICIONAL 9X23X32 CM </v>
          </cell>
          <cell r="D133" t="str">
            <v>UND</v>
          </cell>
          <cell r="E133">
            <v>1600</v>
          </cell>
        </row>
        <row r="134">
          <cell r="C134" t="str">
            <v xml:space="preserve">BLOQUE #5 ESTANDAR 12X20X30CM </v>
          </cell>
          <cell r="D134" t="str">
            <v>UND</v>
          </cell>
          <cell r="E134">
            <v>1800</v>
          </cell>
        </row>
        <row r="135">
          <cell r="C135" t="str">
            <v xml:space="preserve">BLOQUE #5 SANTAFE 11.5X23X33CM </v>
          </cell>
          <cell r="D135" t="str">
            <v>UND</v>
          </cell>
          <cell r="E135">
            <v>2000</v>
          </cell>
        </row>
        <row r="136">
          <cell r="C136" t="str">
            <v>BLOQUE LISO CONCRETO #10 9X19X39 CM</v>
          </cell>
          <cell r="D136" t="str">
            <v>UND</v>
          </cell>
          <cell r="E136">
            <v>1250</v>
          </cell>
        </row>
        <row r="137">
          <cell r="C137" t="str">
            <v>BLOQUE LISO CONCRETO #20 19X19X39 CM</v>
          </cell>
          <cell r="D137" t="str">
            <v>UND</v>
          </cell>
          <cell r="E137">
            <v>2300</v>
          </cell>
        </row>
        <row r="138">
          <cell r="C138" t="str">
            <v>BLOQUELON SANTAFE 80X8X23 CM</v>
          </cell>
          <cell r="D138" t="str">
            <v>UND</v>
          </cell>
          <cell r="E138">
            <v>6500</v>
          </cell>
        </row>
        <row r="139">
          <cell r="C139" t="str">
            <v>BOQUILLA</v>
          </cell>
          <cell r="D139" t="str">
            <v>KG</v>
          </cell>
          <cell r="E139">
            <v>6800</v>
          </cell>
        </row>
        <row r="140">
          <cell r="C140" t="str">
            <v>BRIDA SANITARIA 4"</v>
          </cell>
          <cell r="D140" t="str">
            <v>UND</v>
          </cell>
          <cell r="E140">
            <v>36900</v>
          </cell>
        </row>
        <row r="141">
          <cell r="C141" t="str">
            <v>BROCHA PROFESIONAL 4"</v>
          </cell>
          <cell r="D141" t="str">
            <v>UND</v>
          </cell>
          <cell r="E141">
            <v>24900</v>
          </cell>
        </row>
        <row r="142">
          <cell r="C142" t="str">
            <v>CABALLETE ARTICULADO ONDULADO ALA INFERIOR ETERNIT</v>
          </cell>
          <cell r="D142" t="str">
            <v>UND</v>
          </cell>
          <cell r="E142">
            <v>27900</v>
          </cell>
        </row>
        <row r="143">
          <cell r="C143" t="str">
            <v>CABALLETE ARTICULADO ONDULADO ALA INFERIOR TEJA ESPAÑOLA</v>
          </cell>
          <cell r="D143" t="str">
            <v>UND</v>
          </cell>
          <cell r="E143">
            <v>20600</v>
          </cell>
        </row>
        <row r="144">
          <cell r="C144" t="str">
            <v>CABALLETE ARTICULADO ONDULADO ALA SUPERIOR ETERNIT</v>
          </cell>
          <cell r="D144" t="str">
            <v>UND</v>
          </cell>
          <cell r="E144">
            <v>30200</v>
          </cell>
        </row>
        <row r="145">
          <cell r="C145" t="str">
            <v>CABALLETE ARTICULADO ONDULADO ALA SUPERIOR TEJA ESPAÑOLA</v>
          </cell>
          <cell r="D145" t="str">
            <v>UND</v>
          </cell>
          <cell r="E145">
            <v>18500</v>
          </cell>
        </row>
        <row r="146">
          <cell r="C146" t="str">
            <v>CABALLETE FIJO ETERNIT</v>
          </cell>
          <cell r="D146" t="str">
            <v>UND</v>
          </cell>
          <cell r="E146">
            <v>41000</v>
          </cell>
        </row>
        <row r="147">
          <cell r="C147" t="str">
            <v>CABALLETE FIJO TEJA ESPAÑOLA 1.34 mts</v>
          </cell>
          <cell r="D147" t="str">
            <v>UND</v>
          </cell>
          <cell r="E147">
            <v>50200</v>
          </cell>
        </row>
        <row r="148">
          <cell r="C148" t="str">
            <v>CABALLETE FIJO TEJA TERMOACUSTICA</v>
          </cell>
          <cell r="D148" t="str">
            <v>ML</v>
          </cell>
          <cell r="E148">
            <v>63850</v>
          </cell>
        </row>
        <row r="149">
          <cell r="C149" t="str">
            <v xml:space="preserve">CABALLETE TECHOLINE 2,00M X 0,53M </v>
          </cell>
          <cell r="D149" t="str">
            <v>UND</v>
          </cell>
          <cell r="E149">
            <v>34900</v>
          </cell>
        </row>
        <row r="150">
          <cell r="C150" t="str">
            <v xml:space="preserve">CABLE COAXIAL </v>
          </cell>
          <cell r="D150" t="str">
            <v>ML</v>
          </cell>
          <cell r="E150">
            <v>750</v>
          </cell>
        </row>
        <row r="151">
          <cell r="C151" t="str">
            <v>CABLE Nº 8 AMARILLO THHN PROCABLES</v>
          </cell>
          <cell r="D151" t="str">
            <v>ML</v>
          </cell>
          <cell r="E151">
            <v>5499</v>
          </cell>
        </row>
        <row r="152">
          <cell r="C152" t="str">
            <v>CABLE Nº 8 AZUL THHN PROCABLES</v>
          </cell>
          <cell r="D152" t="str">
            <v>ML</v>
          </cell>
          <cell r="E152">
            <v>5499</v>
          </cell>
        </row>
        <row r="153">
          <cell r="C153" t="str">
            <v>CABLE Nº 8 NEGRO THHN PROCABLES</v>
          </cell>
          <cell r="D153" t="str">
            <v>ML</v>
          </cell>
          <cell r="E153">
            <v>5499</v>
          </cell>
        </row>
        <row r="154">
          <cell r="C154" t="str">
            <v xml:space="preserve">CAJA DOBLE CONDUIT PAVCO 10X10 </v>
          </cell>
          <cell r="D154" t="str">
            <v>UND</v>
          </cell>
          <cell r="E154">
            <v>3200</v>
          </cell>
        </row>
        <row r="155">
          <cell r="C155" t="str">
            <v>CAJA GALVANIZADA 10X10 CAL. 20</v>
          </cell>
          <cell r="D155" t="str">
            <v>UND</v>
          </cell>
          <cell r="E155">
            <v>4500</v>
          </cell>
        </row>
        <row r="156">
          <cell r="C156" t="str">
            <v>CAJA GALVANIZADA 5800 2X4 CAL. 20 PARA INTERRUPTORES</v>
          </cell>
          <cell r="D156" t="str">
            <v>UND</v>
          </cell>
          <cell r="E156">
            <v>2600</v>
          </cell>
        </row>
        <row r="157">
          <cell r="C157" t="str">
            <v>CAJA GALVANIZADA OCTAGONAL CAL. 20 PARA SALIDAS LUMINARIAS</v>
          </cell>
          <cell r="D157" t="str">
            <v>UND</v>
          </cell>
          <cell r="E157">
            <v>2500</v>
          </cell>
        </row>
        <row r="158">
          <cell r="C158" t="str">
            <v>CAJA METALICA TACO 12 CIRCUITOS CON PUERTA</v>
          </cell>
          <cell r="D158" t="str">
            <v>UND</v>
          </cell>
          <cell r="E158">
            <v>195600</v>
          </cell>
        </row>
        <row r="159">
          <cell r="C159" t="str">
            <v>CAJA METALICA TACO 4 CIRCUITOS</v>
          </cell>
          <cell r="D159" t="str">
            <v>UND</v>
          </cell>
          <cell r="E159">
            <v>29500</v>
          </cell>
        </row>
        <row r="160">
          <cell r="C160" t="str">
            <v>CAJA METALICA TACO 6 CIRCUITOS</v>
          </cell>
          <cell r="D160" t="str">
            <v>UND</v>
          </cell>
          <cell r="E160">
            <v>27250</v>
          </cell>
        </row>
        <row r="161">
          <cell r="C161" t="str">
            <v>CAJA METALICA TACO 8 CIRCUITOS CON PUERTA</v>
          </cell>
          <cell r="D161" t="str">
            <v>UND</v>
          </cell>
          <cell r="E161">
            <v>68300</v>
          </cell>
        </row>
        <row r="162">
          <cell r="C162" t="str">
            <v>CAJA OCTOGONAL CONDUIT PAVCO</v>
          </cell>
          <cell r="D162" t="str">
            <v>UND</v>
          </cell>
          <cell r="E162">
            <v>3800</v>
          </cell>
        </row>
        <row r="163">
          <cell r="C163" t="str">
            <v>CAJA SENCILLA CONDUIT 2X4 PVC</v>
          </cell>
          <cell r="D163" t="str">
            <v>UND</v>
          </cell>
          <cell r="E163">
            <v>1800</v>
          </cell>
        </row>
        <row r="164">
          <cell r="C164" t="str">
            <v>CAL HIDRATADA</v>
          </cell>
          <cell r="D164" t="str">
            <v>KG</v>
          </cell>
          <cell r="E164">
            <v>1990</v>
          </cell>
        </row>
        <row r="165">
          <cell r="C165" t="str">
            <v>CANAL B6 X 2.44M CAL. 26 (DRYWALL - SUPERBOARD)</v>
          </cell>
          <cell r="D165" t="str">
            <v>UND</v>
          </cell>
          <cell r="E165">
            <v>7300</v>
          </cell>
        </row>
        <row r="166">
          <cell r="C166" t="str">
            <v>CANAL B9 X 2.44M CAL. 26 (DRYWALL - SUPERBOARD)</v>
          </cell>
          <cell r="D166" t="str">
            <v>UND</v>
          </cell>
          <cell r="E166">
            <v>9200</v>
          </cell>
        </row>
        <row r="167">
          <cell r="C167" t="str">
            <v>CANALETA 43 ETERNIT X 6 M</v>
          </cell>
          <cell r="D167" t="str">
            <v>M2</v>
          </cell>
          <cell r="E167">
            <v>56799</v>
          </cell>
        </row>
        <row r="168">
          <cell r="C168" t="str">
            <v>CANALETA 90 ETERNIT X 6 M</v>
          </cell>
          <cell r="D168" t="str">
            <v>M2</v>
          </cell>
          <cell r="E168">
            <v>65000</v>
          </cell>
        </row>
        <row r="169">
          <cell r="C169" t="str">
            <v xml:space="preserve">CAOLIN COLOMBIA </v>
          </cell>
          <cell r="D169" t="str">
            <v>KG</v>
          </cell>
          <cell r="E169">
            <v>1156</v>
          </cell>
        </row>
        <row r="170">
          <cell r="C170" t="str">
            <v>CARGA FULMINANTE (CARGA+TIRO) 5/16" 1"</v>
          </cell>
          <cell r="D170" t="str">
            <v>UND</v>
          </cell>
          <cell r="E170">
            <v>950</v>
          </cell>
        </row>
        <row r="171">
          <cell r="C171" t="str">
            <v>CEMENTO BLANCO</v>
          </cell>
          <cell r="D171" t="str">
            <v>KG</v>
          </cell>
          <cell r="E171">
            <v>1873</v>
          </cell>
        </row>
        <row r="172">
          <cell r="C172" t="str">
            <v>CEMENTO BLANCO</v>
          </cell>
          <cell r="D172" t="str">
            <v>KG</v>
          </cell>
          <cell r="E172">
            <v>1873</v>
          </cell>
        </row>
        <row r="173">
          <cell r="C173" t="str">
            <v>CEMENTO GRIS</v>
          </cell>
          <cell r="D173" t="str">
            <v>KG</v>
          </cell>
          <cell r="E173">
            <v>640</v>
          </cell>
        </row>
        <row r="174">
          <cell r="C174" t="str">
            <v>CERRADURA DE SOBREPONER SOLDAR DERECHA 50MM SCHLAGE</v>
          </cell>
          <cell r="D174" t="str">
            <v>UND</v>
          </cell>
          <cell r="E174">
            <v>76900</v>
          </cell>
        </row>
        <row r="175">
          <cell r="C175" t="str">
            <v>CHAPA POMO LINEA ELITE ALCOBA</v>
          </cell>
          <cell r="D175" t="str">
            <v>UND</v>
          </cell>
          <cell r="E175">
            <v>82900</v>
          </cell>
        </row>
        <row r="176">
          <cell r="C176" t="str">
            <v>CINTA AISLANTE SUPER 33 20MT</v>
          </cell>
          <cell r="D176" t="str">
            <v>UND</v>
          </cell>
          <cell r="E176">
            <v>16800</v>
          </cell>
        </row>
        <row r="177">
          <cell r="C177" t="str">
            <v>CINTA PAPEL 150M</v>
          </cell>
          <cell r="D177" t="str">
            <v>UND</v>
          </cell>
          <cell r="E177">
            <v>19200</v>
          </cell>
        </row>
        <row r="178">
          <cell r="C178" t="str">
            <v>CINTA TEFLON 1/2" X 10 METROS</v>
          </cell>
          <cell r="D178" t="str">
            <v>UND</v>
          </cell>
          <cell r="E178">
            <v>2300</v>
          </cell>
        </row>
        <row r="179">
          <cell r="C179" t="str">
            <v>CONCRETO PREMEZCLADO 2000 PSI</v>
          </cell>
          <cell r="D179" t="str">
            <v>M3</v>
          </cell>
          <cell r="E179">
            <v>366813</v>
          </cell>
        </row>
        <row r="180">
          <cell r="C180" t="str">
            <v>CONCRETO PREMEZCLADO 2500 PSI</v>
          </cell>
          <cell r="D180" t="str">
            <v>M3</v>
          </cell>
          <cell r="E180">
            <v>398661</v>
          </cell>
        </row>
        <row r="181">
          <cell r="C181" t="str">
            <v>CONCRETO PREMEZCLADO 3000 PSI</v>
          </cell>
          <cell r="D181" t="str">
            <v>M3</v>
          </cell>
          <cell r="E181">
            <v>445000</v>
          </cell>
        </row>
        <row r="182">
          <cell r="C182" t="str">
            <v>CONCRETO PREMEZCLADO 3500 PSI</v>
          </cell>
          <cell r="D182" t="str">
            <v>M3</v>
          </cell>
          <cell r="E182">
            <v>476378</v>
          </cell>
        </row>
        <row r="183">
          <cell r="C183" t="str">
            <v>CONCRETO PREMEZCLADO 4000 PSI</v>
          </cell>
          <cell r="D183" t="str">
            <v>M3</v>
          </cell>
          <cell r="E183">
            <v>504171</v>
          </cell>
        </row>
        <row r="184">
          <cell r="C184" t="str">
            <v>CONCRETO PREMEZCLADO 4500 PSI</v>
          </cell>
          <cell r="D184" t="str">
            <v>M3</v>
          </cell>
          <cell r="E184">
            <v>523877</v>
          </cell>
        </row>
        <row r="185">
          <cell r="C185" t="str">
            <v>CORDON DETONANTE</v>
          </cell>
          <cell r="D185" t="str">
            <v>ML</v>
          </cell>
          <cell r="E185">
            <v>2000</v>
          </cell>
        </row>
        <row r="186">
          <cell r="C186" t="str">
            <v>DESCOLDATOC (DESMOLDANTE DE CONCRETO)</v>
          </cell>
          <cell r="D186" t="str">
            <v>KG</v>
          </cell>
          <cell r="E186">
            <v>20000</v>
          </cell>
        </row>
        <row r="187">
          <cell r="C187" t="str">
            <v>DILATACIONES EN BRONCE</v>
          </cell>
          <cell r="D187" t="str">
            <v>ML</v>
          </cell>
          <cell r="E187">
            <v>3200</v>
          </cell>
        </row>
        <row r="188">
          <cell r="C188" t="str">
            <v>DISCO DIAMANTADO 7” TURBO</v>
          </cell>
          <cell r="D188" t="str">
            <v>UND</v>
          </cell>
          <cell r="E188">
            <v>76900</v>
          </cell>
        </row>
        <row r="189">
          <cell r="C189" t="str">
            <v>DISTANCIADORES CLIP MORTERO PINZA 1/2</v>
          </cell>
          <cell r="D189" t="str">
            <v>UND</v>
          </cell>
          <cell r="E189">
            <v>550</v>
          </cell>
        </row>
        <row r="190">
          <cell r="C190" t="str">
            <v>DISTANCIADORES CLIP MORTERO PINZA 1/4</v>
          </cell>
          <cell r="D190" t="str">
            <v>UND</v>
          </cell>
          <cell r="E190">
            <v>600</v>
          </cell>
        </row>
        <row r="191">
          <cell r="C191" t="str">
            <v>ESMALTE DOMESTICO BLANCO MATE PINTUCO</v>
          </cell>
          <cell r="D191" t="str">
            <v>GAL</v>
          </cell>
          <cell r="E191">
            <v>79900</v>
          </cell>
        </row>
        <row r="192">
          <cell r="C192" t="str">
            <v>ESMALTE SUPERSINTET PINTUCO</v>
          </cell>
          <cell r="D192" t="str">
            <v>GAL</v>
          </cell>
          <cell r="E192">
            <v>79900</v>
          </cell>
        </row>
        <row r="193">
          <cell r="C193" t="str">
            <v xml:space="preserve">ESTUCOR ESTUCO LISTO </v>
          </cell>
          <cell r="D193" t="str">
            <v>KG</v>
          </cell>
          <cell r="E193">
            <v>2276</v>
          </cell>
        </row>
        <row r="194">
          <cell r="C194" t="str">
            <v>EXPLISIVO 75% INDUGEL</v>
          </cell>
          <cell r="D194" t="str">
            <v>LB</v>
          </cell>
          <cell r="E194">
            <v>14805.230240908799</v>
          </cell>
        </row>
        <row r="195">
          <cell r="C195" t="str">
            <v>EXPLOSIVO ANFO</v>
          </cell>
          <cell r="D195" t="str">
            <v>KG</v>
          </cell>
          <cell r="E195">
            <v>7819.292400639999</v>
          </cell>
        </row>
        <row r="196">
          <cell r="C196" t="str">
            <v>FLANCHE METALICO 25 X 240 CM CAL 26</v>
          </cell>
          <cell r="D196" t="str">
            <v>ML</v>
          </cell>
          <cell r="E196">
            <v>53500</v>
          </cell>
        </row>
        <row r="197">
          <cell r="C197" t="str">
            <v>FLOTADOR GRIFERIA TANQUE HELBERT 1/2"</v>
          </cell>
          <cell r="D197" t="str">
            <v>UND</v>
          </cell>
          <cell r="E197">
            <v>159900</v>
          </cell>
        </row>
        <row r="198">
          <cell r="C198" t="str">
            <v>FLOTADOR GRIFERIA TANQUE HELBERT 1/2" ECONOMICO 100 PSI</v>
          </cell>
          <cell r="D198" t="str">
            <v>UND</v>
          </cell>
          <cell r="E198">
            <v>57900</v>
          </cell>
        </row>
        <row r="199">
          <cell r="C199" t="str">
            <v xml:space="preserve">FLUXOMETRO ORINAL PUSH EMPOTRADO GRIVAL </v>
          </cell>
          <cell r="D199" t="str">
            <v>UND</v>
          </cell>
          <cell r="E199">
            <v>760900</v>
          </cell>
        </row>
        <row r="200">
          <cell r="C200" t="str">
            <v>FORMALETA EN MADERA</v>
          </cell>
          <cell r="D200" t="str">
            <v>M2</v>
          </cell>
          <cell r="E200">
            <v>29900</v>
          </cell>
        </row>
        <row r="201">
          <cell r="C201" t="str">
            <v>FORMALETA METALICA INCLUYE ACCESORIOS</v>
          </cell>
          <cell r="D201" t="str">
            <v>M2</v>
          </cell>
          <cell r="E201">
            <v>13571</v>
          </cell>
        </row>
        <row r="202">
          <cell r="C202" t="str">
            <v>FORMALETA PARA ENTREPISOS (M2)</v>
          </cell>
          <cell r="D202" t="str">
            <v>DIA</v>
          </cell>
          <cell r="E202">
            <v>24021</v>
          </cell>
        </row>
        <row r="203">
          <cell r="C203" t="str">
            <v>FULMINANTES</v>
          </cell>
          <cell r="D203" t="str">
            <v>UND</v>
          </cell>
          <cell r="E203">
            <v>1231.6148140800001</v>
          </cell>
        </row>
        <row r="204">
          <cell r="C204" t="str">
            <v>GANCHO CORREA MADERA C90</v>
          </cell>
          <cell r="D204" t="str">
            <v>UND</v>
          </cell>
          <cell r="E204">
            <v>6100</v>
          </cell>
        </row>
        <row r="205">
          <cell r="C205" t="str">
            <v>GANCHO TEJA ETERNIT 55MM</v>
          </cell>
          <cell r="D205" t="str">
            <v>UND</v>
          </cell>
          <cell r="E205">
            <v>1790</v>
          </cell>
        </row>
        <row r="206">
          <cell r="C206" t="str">
            <v>GRANIPLAST BLANCO</v>
          </cell>
          <cell r="D206" t="str">
            <v>GAL</v>
          </cell>
          <cell r="E206">
            <v>31500</v>
          </cell>
        </row>
        <row r="207">
          <cell r="C207" t="str">
            <v>GRANITO TRAVERTINO Nº3</v>
          </cell>
          <cell r="D207" t="str">
            <v>BTO</v>
          </cell>
          <cell r="E207">
            <v>15000</v>
          </cell>
        </row>
        <row r="208">
          <cell r="C208" t="str">
            <v>GRAPA B-1/2" X 10000 UNIDADES SENCO</v>
          </cell>
          <cell r="D208" t="str">
            <v>UND</v>
          </cell>
          <cell r="E208">
            <v>2300</v>
          </cell>
        </row>
        <row r="209">
          <cell r="C209" t="str">
            <v xml:space="preserve">GRAVILLA </v>
          </cell>
          <cell r="D209" t="str">
            <v>KG</v>
          </cell>
          <cell r="E209">
            <v>600</v>
          </cell>
        </row>
        <row r="210">
          <cell r="C210" t="str">
            <v xml:space="preserve">GRIFERIA LAVAMANOS SENCILLA GRIVAL </v>
          </cell>
          <cell r="D210" t="str">
            <v>UND</v>
          </cell>
          <cell r="E210">
            <v>35900</v>
          </cell>
        </row>
        <row r="211">
          <cell r="C211" t="str">
            <v>GRIFERIA LAVAPLATOS MEZCLADOR GRIVAL</v>
          </cell>
          <cell r="D211" t="str">
            <v>UND</v>
          </cell>
          <cell r="E211">
            <v>93900</v>
          </cell>
        </row>
        <row r="212">
          <cell r="C212" t="str">
            <v>GRIFERIA PARA DUCHA SENCILLA GRIVAL PISCIS</v>
          </cell>
          <cell r="D212" t="str">
            <v>UND</v>
          </cell>
          <cell r="E212">
            <v>58900</v>
          </cell>
        </row>
        <row r="213">
          <cell r="C213" t="str">
            <v>GUARDAESCOBA EN MADERA</v>
          </cell>
          <cell r="D213" t="str">
            <v>ML</v>
          </cell>
          <cell r="E213">
            <v>19900</v>
          </cell>
        </row>
        <row r="214">
          <cell r="C214" t="str">
            <v xml:space="preserve">GUARDAESCOBA EN PVC </v>
          </cell>
          <cell r="D214" t="str">
            <v>ML</v>
          </cell>
          <cell r="E214">
            <v>13708</v>
          </cell>
        </row>
        <row r="215">
          <cell r="C215" t="str">
            <v>INTERRUPTOR DOBLE SOBREPONER DUE AVE</v>
          </cell>
          <cell r="D215" t="str">
            <v>UND</v>
          </cell>
          <cell r="E215">
            <v>5780</v>
          </cell>
        </row>
        <row r="216">
          <cell r="C216" t="str">
            <v>INTERRUPTOR SENCILLO BLANCO EXE</v>
          </cell>
          <cell r="D216" t="str">
            <v>UND</v>
          </cell>
          <cell r="E216">
            <v>4700</v>
          </cell>
        </row>
        <row r="217">
          <cell r="C217" t="str">
            <v>INTERRUPTOR SENCILLO CONMUTABLE LUMINEX</v>
          </cell>
          <cell r="D217" t="str">
            <v>UND</v>
          </cell>
          <cell r="E217">
            <v>11600</v>
          </cell>
        </row>
        <row r="218">
          <cell r="C218" t="str">
            <v>JUEGO ACCESORIOS ASTRO BLANCO CORONA</v>
          </cell>
          <cell r="D218" t="str">
            <v>UND</v>
          </cell>
          <cell r="E218">
            <v>64900</v>
          </cell>
        </row>
        <row r="219">
          <cell r="C219" t="str">
            <v>JUEGO DE (2) ESTRUCTURAS MULTIPLE MOVIBLE, (MICROFUTBOL - BALONCESTO)</v>
          </cell>
          <cell r="D219" t="str">
            <v>UND</v>
          </cell>
          <cell r="E219">
            <v>2714000</v>
          </cell>
        </row>
        <row r="220">
          <cell r="C220" t="str">
            <v xml:space="preserve">LADRILLO COMUN RECOCIDO 20X10X6 CM </v>
          </cell>
          <cell r="D220" t="str">
            <v>UND</v>
          </cell>
          <cell r="E220">
            <v>1000</v>
          </cell>
        </row>
        <row r="221">
          <cell r="C221" t="str">
            <v xml:space="preserve">LADRILLO ESTRUCTURAL 8X12X24 </v>
          </cell>
          <cell r="D221" t="str">
            <v>UND</v>
          </cell>
          <cell r="E221">
            <v>1200</v>
          </cell>
        </row>
        <row r="222">
          <cell r="C222" t="str">
            <v xml:space="preserve">LADRILLO PORTANTE PRENSADO SANTAFE 29X14.5X9 CM </v>
          </cell>
          <cell r="D222" t="str">
            <v>UND</v>
          </cell>
          <cell r="E222">
            <v>2700</v>
          </cell>
        </row>
        <row r="223">
          <cell r="C223" t="str">
            <v>LADRILLO PRENSADO LIVIANO SANTAFE 24.5X12X6 CM</v>
          </cell>
          <cell r="D223" t="str">
            <v>UND</v>
          </cell>
          <cell r="E223">
            <v>1580</v>
          </cell>
        </row>
        <row r="224">
          <cell r="C224" t="str">
            <v xml:space="preserve">LADRILLO PRENSADO MACIZO SANTAFE 24.5X12X5.5 CM </v>
          </cell>
          <cell r="D224" t="str">
            <v>UND</v>
          </cell>
          <cell r="E224">
            <v>1500</v>
          </cell>
        </row>
        <row r="225">
          <cell r="C225" t="str">
            <v>LADRILLO REJILLA 24X12X6 CM</v>
          </cell>
          <cell r="D225" t="str">
            <v>UND</v>
          </cell>
          <cell r="E225">
            <v>1200</v>
          </cell>
        </row>
        <row r="226">
          <cell r="C226" t="str">
            <v>LADRILLO TOLETE COMUN RECOCIDO 24X12X6 CM</v>
          </cell>
          <cell r="D226" t="str">
            <v>UND</v>
          </cell>
          <cell r="E226">
            <v>1400</v>
          </cell>
        </row>
        <row r="227">
          <cell r="C227" t="str">
            <v>LAMINA DRYWALL 1/2" SUPERCLAST 1.22X2.44</v>
          </cell>
          <cell r="D227" t="str">
            <v>UND</v>
          </cell>
          <cell r="E227">
            <v>28600</v>
          </cell>
        </row>
        <row r="228">
          <cell r="C228" t="str">
            <v>LAMINA DURACUSTIC 0.61X1.22M FIBERGLASS</v>
          </cell>
          <cell r="D228" t="str">
            <v>UND</v>
          </cell>
          <cell r="E228">
            <v>28750</v>
          </cell>
        </row>
        <row r="229">
          <cell r="C229" t="str">
            <v>LAMINA ICOPOR 1X1M E:1OMM</v>
          </cell>
          <cell r="D229" t="str">
            <v>UND</v>
          </cell>
          <cell r="E229">
            <v>4300</v>
          </cell>
        </row>
        <row r="230">
          <cell r="C230" t="str">
            <v>LAMINA SUPERBOARD 1/2" SUPERLAMINA 1.22X2.44</v>
          </cell>
          <cell r="D230" t="str">
            <v>UND</v>
          </cell>
          <cell r="E230">
            <v>38600</v>
          </cell>
        </row>
        <row r="231">
          <cell r="C231" t="str">
            <v>LAVADERO 70 X 55 X 22 CM GRANITO PULIDO</v>
          </cell>
          <cell r="D231" t="str">
            <v>UND</v>
          </cell>
          <cell r="E231">
            <v>267900</v>
          </cell>
        </row>
        <row r="232">
          <cell r="C232" t="str">
            <v>LAVAMANOS COLGAR ACUACER CORONA BLANCO</v>
          </cell>
          <cell r="D232" t="str">
            <v>UND</v>
          </cell>
          <cell r="E232">
            <v>72900</v>
          </cell>
        </row>
        <row r="233">
          <cell r="C233" t="str">
            <v>LAVAMANOS COLGAR ACUACER CORONA COLOR</v>
          </cell>
          <cell r="D233" t="str">
            <v>UND</v>
          </cell>
          <cell r="E233">
            <v>72900</v>
          </cell>
        </row>
        <row r="234">
          <cell r="C234" t="str">
            <v>LAVAPLATOS PARA EMPOTRAR 1 POCETA 45X49 CM ACERO INOXIDABLE SOCODA</v>
          </cell>
          <cell r="D234" t="str">
            <v>UND</v>
          </cell>
          <cell r="E234">
            <v>209900</v>
          </cell>
        </row>
        <row r="235">
          <cell r="C235" t="str">
            <v>LAVAPLATOS PARA EMPOTRAR 1 POCETA 62X48 CM ACERO INOXIDABLE SOCODA</v>
          </cell>
          <cell r="D235" t="str">
            <v>UND</v>
          </cell>
          <cell r="E235">
            <v>103900</v>
          </cell>
        </row>
        <row r="236">
          <cell r="C236" t="str">
            <v>LAVAPLATOS PARA SOBREPONER 1 POCETA 100X50X15 CM ACERO INOXIDABLE GRIVAL</v>
          </cell>
          <cell r="D236" t="str">
            <v>UND</v>
          </cell>
          <cell r="E236">
            <v>184907</v>
          </cell>
        </row>
        <row r="237">
          <cell r="C237" t="str">
            <v xml:space="preserve">LIJA DE AGUA 150 ABRACOL </v>
          </cell>
          <cell r="D237" t="str">
            <v>UND</v>
          </cell>
          <cell r="E237">
            <v>1500</v>
          </cell>
        </row>
        <row r="238">
          <cell r="C238" t="str">
            <v>LIJA TELA 120 PABMERIL CARBORUNDUN (27.5CM X 22.5CM)</v>
          </cell>
          <cell r="D238" t="str">
            <v>UND</v>
          </cell>
          <cell r="E238">
            <v>1800</v>
          </cell>
        </row>
        <row r="239">
          <cell r="C239" t="str">
            <v xml:space="preserve">LIJA TELA 180 PREMIER CARBORUNDUN </v>
          </cell>
          <cell r="D239" t="str">
            <v>UND</v>
          </cell>
          <cell r="E239">
            <v>1800</v>
          </cell>
        </row>
        <row r="240">
          <cell r="C240" t="str">
            <v>LIMPIADOR PVC PAVCO 1/4 GALON</v>
          </cell>
          <cell r="D240" t="str">
            <v>UND</v>
          </cell>
          <cell r="E240">
            <v>49900</v>
          </cell>
        </row>
        <row r="241">
          <cell r="C241" t="str">
            <v>LLAVE JARDIN PESADA GRIVAL SATIN</v>
          </cell>
          <cell r="D241" t="str">
            <v>UND</v>
          </cell>
          <cell r="E241">
            <v>53900</v>
          </cell>
        </row>
        <row r="242">
          <cell r="C242" t="str">
            <v>LLAVE JARDIN SATIN</v>
          </cell>
          <cell r="D242" t="str">
            <v>UND</v>
          </cell>
          <cell r="E242">
            <v>37900</v>
          </cell>
        </row>
        <row r="243">
          <cell r="C243" t="str">
            <v>LONA PLASTICA PARA CASETON</v>
          </cell>
          <cell r="D243" t="str">
            <v>M2</v>
          </cell>
          <cell r="E243">
            <v>5800</v>
          </cell>
        </row>
        <row r="244">
          <cell r="C244" t="str">
            <v>MADERA CORREDOR ɸ: 8 A 10CM (3M) EUCALIPTO</v>
          </cell>
          <cell r="D244" t="str">
            <v>ML</v>
          </cell>
          <cell r="E244">
            <v>2850</v>
          </cell>
        </row>
        <row r="245">
          <cell r="C245" t="str">
            <v>MADERA DURMIENTE 4CMX4CM X 3.0M ORD.</v>
          </cell>
          <cell r="D245" t="str">
            <v>UND</v>
          </cell>
          <cell r="E245">
            <v>30000</v>
          </cell>
        </row>
        <row r="246">
          <cell r="C246" t="str">
            <v>MADERA ESTERILLA DE GUADUA PARA CASETONES EN PLACAS ALIGERADAS</v>
          </cell>
          <cell r="D246" t="str">
            <v>M2</v>
          </cell>
          <cell r="E246">
            <v>4200</v>
          </cell>
        </row>
        <row r="247">
          <cell r="C247" t="str">
            <v>MADERA GUADUA</v>
          </cell>
          <cell r="D247" t="str">
            <v>ML</v>
          </cell>
          <cell r="E247">
            <v>3000</v>
          </cell>
        </row>
        <row r="248">
          <cell r="C248" t="str">
            <v>MADERA LISTON ORDINARIO</v>
          </cell>
          <cell r="D248" t="str">
            <v>ML</v>
          </cell>
          <cell r="E248">
            <v>8633</v>
          </cell>
        </row>
        <row r="249">
          <cell r="C249" t="str">
            <v xml:space="preserve">MADERA MEDIO CERCO 8CMX8CM </v>
          </cell>
          <cell r="D249" t="str">
            <v>ML</v>
          </cell>
          <cell r="E249">
            <v>6372</v>
          </cell>
        </row>
        <row r="250">
          <cell r="C250" t="str">
            <v>MADERA PLANCHON 18X4X2,9</v>
          </cell>
          <cell r="D250" t="str">
            <v>ML</v>
          </cell>
          <cell r="E250">
            <v>6850</v>
          </cell>
        </row>
        <row r="251">
          <cell r="C251" t="str">
            <v>MADERA REPISA ORDINARIO 3M</v>
          </cell>
          <cell r="D251" t="str">
            <v>ML</v>
          </cell>
          <cell r="E251">
            <v>3100</v>
          </cell>
        </row>
        <row r="252">
          <cell r="C252" t="str">
            <v>MADERA ROLLIZA E: 0.20M</v>
          </cell>
          <cell r="D252" t="str">
            <v>ML</v>
          </cell>
          <cell r="E252">
            <v>33200</v>
          </cell>
        </row>
        <row r="253">
          <cell r="C253" t="str">
            <v>MADERA TABLA BURRA CEDRO MACHO 0.28</v>
          </cell>
          <cell r="D253" t="str">
            <v>ML</v>
          </cell>
          <cell r="E253">
            <v>6700</v>
          </cell>
        </row>
        <row r="254">
          <cell r="C254" t="str">
            <v>MADERA TABLA BURRA ORDINARIO 0.30</v>
          </cell>
          <cell r="D254" t="str">
            <v>ML</v>
          </cell>
          <cell r="E254">
            <v>6700</v>
          </cell>
        </row>
        <row r="255">
          <cell r="C255" t="str">
            <v>MADERA TABLA CHAPA 10X2.0CM X 2.9M ORD.</v>
          </cell>
          <cell r="D255" t="str">
            <v>ML</v>
          </cell>
          <cell r="E255">
            <v>3050</v>
          </cell>
        </row>
        <row r="256">
          <cell r="C256" t="str">
            <v>MADERA TABLA CHAPA 30X1.8-2CM X 2.9M ORD.</v>
          </cell>
          <cell r="D256" t="str">
            <v>ML</v>
          </cell>
          <cell r="E256">
            <v>5350</v>
          </cell>
        </row>
        <row r="257">
          <cell r="C257" t="str">
            <v>MADERA VARA DE CLAVO ɸ: 6 A 8CM (3M) EUCALIPTO</v>
          </cell>
          <cell r="D257" t="str">
            <v>ML</v>
          </cell>
          <cell r="E257">
            <v>2960</v>
          </cell>
        </row>
        <row r="258">
          <cell r="C258" t="str">
            <v>MADERA VIGA 0.15X0.15M</v>
          </cell>
          <cell r="D258" t="str">
            <v>ML</v>
          </cell>
          <cell r="E258">
            <v>40128.052459214676</v>
          </cell>
        </row>
        <row r="259">
          <cell r="C259" t="str">
            <v>MADERA VIGA 0.20X0.20M</v>
          </cell>
          <cell r="D259" t="str">
            <v>ML</v>
          </cell>
          <cell r="E259">
            <v>47520.062122754214</v>
          </cell>
        </row>
        <row r="260">
          <cell r="C260" t="str">
            <v>MALLA ELECTROSOLDADA DIAMETRO: 5 MM SEPARACION 15 X 15 CMS</v>
          </cell>
          <cell r="D260" t="str">
            <v>M2</v>
          </cell>
          <cell r="E260">
            <v>14670</v>
          </cell>
        </row>
        <row r="261">
          <cell r="C261" t="str">
            <v xml:space="preserve">MALLA EN NYLON CAL. 4 PARA CANCHA DE TENIS . INCLUYE GUAYA </v>
          </cell>
          <cell r="D261" t="str">
            <v>UND</v>
          </cell>
          <cell r="E261">
            <v>287500</v>
          </cell>
        </row>
        <row r="262">
          <cell r="C262" t="str">
            <v>MALLA EN NYLON CAL. 5 PARA CANCHA DE VOLEIBOL. INCLUYE GUAYA</v>
          </cell>
          <cell r="D262" t="str">
            <v>UND</v>
          </cell>
          <cell r="E262">
            <v>109249.99999999999</v>
          </cell>
        </row>
        <row r="263">
          <cell r="C263" t="str">
            <v xml:space="preserve">MALLA EN NYLON CAL. 5 PARA PORTERIA DE FUTBOL </v>
          </cell>
          <cell r="D263" t="str">
            <v>UND</v>
          </cell>
          <cell r="E263">
            <v>212749.99999999997</v>
          </cell>
        </row>
        <row r="264">
          <cell r="C264" t="str">
            <v>MALLA EN NYLON CAL. 5 PARA PORTERIA DE MICROFUTBOL</v>
          </cell>
          <cell r="D264" t="str">
            <v>UND</v>
          </cell>
          <cell r="E264">
            <v>109249.99999999999</v>
          </cell>
        </row>
        <row r="265">
          <cell r="C265" t="str">
            <v xml:space="preserve">MALLA METALICA CON VENA </v>
          </cell>
          <cell r="D265" t="str">
            <v>M2</v>
          </cell>
          <cell r="E265">
            <v>8230</v>
          </cell>
        </row>
        <row r="266">
          <cell r="C266" t="str">
            <v>MANIJA GATO PARA VENTANA 2693</v>
          </cell>
          <cell r="D266" t="str">
            <v>UND</v>
          </cell>
          <cell r="E266">
            <v>6800</v>
          </cell>
        </row>
        <row r="267">
          <cell r="C267" t="str">
            <v>MARMOLINA PARA FACHADAS</v>
          </cell>
          <cell r="D267" t="str">
            <v>KG</v>
          </cell>
          <cell r="E267">
            <v>500</v>
          </cell>
        </row>
        <row r="268">
          <cell r="C268" t="str">
            <v>MARMOLINA PARA PISOS</v>
          </cell>
          <cell r="D268" t="str">
            <v>BTO</v>
          </cell>
          <cell r="E268">
            <v>12500</v>
          </cell>
        </row>
        <row r="269">
          <cell r="C269" t="str">
            <v>MASILLA SUPERMASTICO 5 GALONES</v>
          </cell>
          <cell r="D269" t="str">
            <v>UND</v>
          </cell>
          <cell r="E269">
            <v>50500</v>
          </cell>
        </row>
        <row r="270">
          <cell r="C270" t="str">
            <v>MATERIALES CONCRETO 1500 PSI</v>
          </cell>
          <cell r="D270" t="str">
            <v>M3</v>
          </cell>
          <cell r="E270">
            <v>278660.19291145197</v>
          </cell>
        </row>
        <row r="271">
          <cell r="C271" t="str">
            <v>MATERIALES CONCRETO 2000 PSI</v>
          </cell>
          <cell r="D271" t="str">
            <v>M3</v>
          </cell>
          <cell r="E271">
            <v>307789.90504394029</v>
          </cell>
        </row>
        <row r="272">
          <cell r="C272" t="str">
            <v>MATERIALES CONCRETO 2500 PSI</v>
          </cell>
          <cell r="D272" t="str">
            <v>M3</v>
          </cell>
          <cell r="E272">
            <v>334732.12096518197</v>
          </cell>
        </row>
        <row r="273">
          <cell r="C273" t="str">
            <v>MATERIALES CONCRETO 3000 PSI</v>
          </cell>
          <cell r="D273" t="str">
            <v>M3</v>
          </cell>
          <cell r="E273">
            <v>364992.78341920627</v>
          </cell>
        </row>
        <row r="274">
          <cell r="C274" t="str">
            <v>MATERIALES CONCRETO 3500 PSI</v>
          </cell>
          <cell r="D274" t="str">
            <v>M3</v>
          </cell>
          <cell r="E274">
            <v>410534.60064628808</v>
          </cell>
        </row>
        <row r="275">
          <cell r="C275" t="str">
            <v>MATERIALES MORTERO 1:10</v>
          </cell>
          <cell r="D275" t="str">
            <v>M3</v>
          </cell>
          <cell r="E275">
            <v>209352.73156573705</v>
          </cell>
        </row>
        <row r="276">
          <cell r="C276" t="str">
            <v>MATERIALES MORTERO 1:2</v>
          </cell>
          <cell r="D276" t="str">
            <v>M3</v>
          </cell>
          <cell r="E276">
            <v>499524.94174780167</v>
          </cell>
        </row>
        <row r="277">
          <cell r="C277" t="str">
            <v>MATERIALES MORTERO 1:3</v>
          </cell>
          <cell r="D277" t="str">
            <v>M3</v>
          </cell>
          <cell r="E277">
            <v>400905.02171581832</v>
          </cell>
        </row>
        <row r="278">
          <cell r="C278" t="str">
            <v>MATERIALES MORTERO 1:4</v>
          </cell>
          <cell r="D278" t="str">
            <v>M3</v>
          </cell>
          <cell r="E278">
            <v>342855.7155137824</v>
          </cell>
        </row>
        <row r="279">
          <cell r="C279" t="str">
            <v>MATERIALES MORTERO 1:5</v>
          </cell>
          <cell r="D279" t="str">
            <v>M3</v>
          </cell>
          <cell r="E279">
            <v>300267.2599915312</v>
          </cell>
        </row>
        <row r="280">
          <cell r="C280" t="str">
            <v>MATERIALES MORTERO 1:6</v>
          </cell>
          <cell r="D280" t="str">
            <v>M3</v>
          </cell>
          <cell r="E280">
            <v>270434.28378759784</v>
          </cell>
        </row>
        <row r="281">
          <cell r="C281" t="str">
            <v>MECHA LENTA</v>
          </cell>
          <cell r="D281" t="str">
            <v>ML</v>
          </cell>
          <cell r="E281">
            <v>1080.3638719999999</v>
          </cell>
        </row>
        <row r="282">
          <cell r="C282" t="str">
            <v>METALDECK 2" CAL. 22</v>
          </cell>
          <cell r="D282" t="str">
            <v>M2</v>
          </cell>
          <cell r="E282">
            <v>61356.99</v>
          </cell>
        </row>
        <row r="283">
          <cell r="C283" t="str">
            <v>METALDECK 3" CAL. 22</v>
          </cell>
          <cell r="D283" t="str">
            <v>M2</v>
          </cell>
          <cell r="E283">
            <v>73500</v>
          </cell>
        </row>
        <row r="284">
          <cell r="C284" t="str">
            <v>METALICO - ANGULO ACERO 1/8" X 1"</v>
          </cell>
          <cell r="D284" t="str">
            <v>ML</v>
          </cell>
          <cell r="E284">
            <v>7558</v>
          </cell>
        </row>
        <row r="285">
          <cell r="C285" t="str">
            <v>METALICO - ANGULO ACERO 3/16" X 1"</v>
          </cell>
          <cell r="D285" t="str">
            <v>KG</v>
          </cell>
          <cell r="E285">
            <v>80320</v>
          </cell>
        </row>
        <row r="286">
          <cell r="C286" t="str">
            <v>METALICO - ANGULO ACERO 3/16" X 2-1/2"</v>
          </cell>
          <cell r="D286" t="str">
            <v>KG</v>
          </cell>
          <cell r="E286">
            <v>6037</v>
          </cell>
        </row>
        <row r="287">
          <cell r="C287" t="str">
            <v>METALICO - CANAL LAMINA GALVANIZADA CAL. 18</v>
          </cell>
          <cell r="D287" t="str">
            <v>ML</v>
          </cell>
          <cell r="E287">
            <v>22548.875807895518</v>
          </cell>
        </row>
        <row r="288">
          <cell r="C288" t="str">
            <v>METALICO - LAMINA COLD ROLLED 2MX1M 1.85 MM</v>
          </cell>
          <cell r="D288" t="str">
            <v>UND</v>
          </cell>
          <cell r="E288">
            <v>173428</v>
          </cell>
        </row>
        <row r="289">
          <cell r="C289" t="str">
            <v>METALICO - LAMINA COLD ROLLED 2MX1M CAL. 18</v>
          </cell>
          <cell r="D289" t="str">
            <v>UND</v>
          </cell>
          <cell r="E289">
            <v>148414</v>
          </cell>
        </row>
        <row r="290">
          <cell r="C290" t="str">
            <v>METALICO - MALLA ESLABONADA CAL. 10</v>
          </cell>
          <cell r="D290" t="str">
            <v>M2</v>
          </cell>
          <cell r="E290">
            <v>23981</v>
          </cell>
        </row>
        <row r="291">
          <cell r="C291" t="str">
            <v>METALICO - MALLA ESLABONADA CAL. 12</v>
          </cell>
          <cell r="D291" t="str">
            <v>M2</v>
          </cell>
          <cell r="E291">
            <v>17351</v>
          </cell>
        </row>
        <row r="292">
          <cell r="C292" t="str">
            <v>METALICO - PLATINA 1/2 X 1/8 X 6M</v>
          </cell>
          <cell r="D292" t="str">
            <v>UND</v>
          </cell>
          <cell r="E292">
            <v>12300</v>
          </cell>
        </row>
        <row r="293">
          <cell r="C293" t="str">
            <v xml:space="preserve">METALICO - TUBO ESTRUCTURAL CUADRADO 1" </v>
          </cell>
          <cell r="D293" t="str">
            <v>ML</v>
          </cell>
          <cell r="E293">
            <v>9150</v>
          </cell>
        </row>
        <row r="294">
          <cell r="C294" t="str">
            <v>METALICO - TUBO ESTRUCTURAL REDONDO NEGRO 2" 2.5MM</v>
          </cell>
          <cell r="D294" t="str">
            <v>ML</v>
          </cell>
          <cell r="E294">
            <v>28950</v>
          </cell>
        </row>
        <row r="295">
          <cell r="C295" t="str">
            <v xml:space="preserve">METALICO - TUBO GALVANIZADO 1" </v>
          </cell>
          <cell r="D295" t="str">
            <v>ML</v>
          </cell>
          <cell r="E295">
            <v>1116.6600000000001</v>
          </cell>
        </row>
        <row r="296">
          <cell r="C296" t="str">
            <v xml:space="preserve">METALICO - TUBO GALVANIZADO 2" </v>
          </cell>
          <cell r="D296" t="str">
            <v>ML</v>
          </cell>
          <cell r="E296">
            <v>16808.66</v>
          </cell>
        </row>
        <row r="297">
          <cell r="C297" t="str">
            <v xml:space="preserve">MINERAL </v>
          </cell>
          <cell r="D297" t="str">
            <v>LB</v>
          </cell>
          <cell r="E297">
            <v>6100</v>
          </cell>
        </row>
        <row r="298">
          <cell r="C298" t="str">
            <v>MORTERO BLANCO (2KG)</v>
          </cell>
          <cell r="D298" t="str">
            <v>M3</v>
          </cell>
          <cell r="E298">
            <v>20000</v>
          </cell>
        </row>
        <row r="299">
          <cell r="C299" t="str">
            <v>OMEGA ROLLADO 2.44M CAL. 26</v>
          </cell>
          <cell r="D299" t="str">
            <v>UND</v>
          </cell>
          <cell r="E299">
            <v>4799</v>
          </cell>
        </row>
        <row r="300">
          <cell r="C300" t="str">
            <v>ORINAL MEDIANO PARA FLUXOMETRO CORONA</v>
          </cell>
          <cell r="D300" t="str">
            <v>UND</v>
          </cell>
          <cell r="E300">
            <v>279900</v>
          </cell>
        </row>
        <row r="301">
          <cell r="C301" t="str">
            <v>ORINAL PETITE CON GRIFERIA TRADICIONAL CORONA</v>
          </cell>
          <cell r="D301" t="str">
            <v>UND</v>
          </cell>
          <cell r="E301">
            <v>271900</v>
          </cell>
        </row>
        <row r="302">
          <cell r="C302" t="str">
            <v>PARAL B6 X 2.44M CAL. 26 (DRYWALL - SUPERBOARD)</v>
          </cell>
          <cell r="D302" t="str">
            <v>UND</v>
          </cell>
          <cell r="E302">
            <v>8500</v>
          </cell>
        </row>
        <row r="303">
          <cell r="C303" t="str">
            <v>PEDESTAL LAVAMANOS ACUACER CORONA BLANCO</v>
          </cell>
          <cell r="D303" t="str">
            <v>UND</v>
          </cell>
          <cell r="E303">
            <v>53900</v>
          </cell>
        </row>
        <row r="304">
          <cell r="C304" t="str">
            <v>PEDESTAL LAVAMANOS ACUACER CORONA COLOR</v>
          </cell>
          <cell r="D304" t="str">
            <v>UND</v>
          </cell>
          <cell r="E304">
            <v>53900</v>
          </cell>
        </row>
        <row r="305">
          <cell r="C305" t="str">
            <v>PEGACOR</v>
          </cell>
          <cell r="D305" t="str">
            <v>KG</v>
          </cell>
          <cell r="E305">
            <v>1316</v>
          </cell>
        </row>
        <row r="306">
          <cell r="C306" t="str">
            <v>PEGAMENTO DE CONTACTO</v>
          </cell>
          <cell r="D306" t="str">
            <v>GL</v>
          </cell>
          <cell r="E306">
            <v>98057</v>
          </cell>
        </row>
        <row r="307">
          <cell r="C307" t="str">
            <v>PEGANTE PARA PISO PVC 4KG</v>
          </cell>
          <cell r="D307" t="str">
            <v>KG</v>
          </cell>
          <cell r="E307">
            <v>30900</v>
          </cell>
        </row>
        <row r="308">
          <cell r="C308" t="str">
            <v>PERFIL CP 150-16N 1,5MM X 150MM X 50MM</v>
          </cell>
          <cell r="D308" t="str">
            <v>ML</v>
          </cell>
          <cell r="E308">
            <v>31316.7</v>
          </cell>
        </row>
        <row r="309">
          <cell r="C309" t="str">
            <v xml:space="preserve">PERFIL PLACAFACIL </v>
          </cell>
          <cell r="D309" t="str">
            <v>ML</v>
          </cell>
          <cell r="E309">
            <v>29987</v>
          </cell>
        </row>
        <row r="310">
          <cell r="C310" t="str">
            <v>PERNO 1" CLAVO NORMAL</v>
          </cell>
          <cell r="D310" t="str">
            <v>UND</v>
          </cell>
          <cell r="E310">
            <v>150</v>
          </cell>
        </row>
        <row r="311">
          <cell r="C311" t="str">
            <v xml:space="preserve">PIEDRA MEDIA ZONGA </v>
          </cell>
          <cell r="D311" t="str">
            <v>M3</v>
          </cell>
          <cell r="E311">
            <v>63550.815999999999</v>
          </cell>
        </row>
        <row r="312">
          <cell r="C312" t="str">
            <v xml:space="preserve">PIEDRA RAJÒN </v>
          </cell>
          <cell r="D312" t="str">
            <v>M3</v>
          </cell>
          <cell r="E312">
            <v>57195.734399999994</v>
          </cell>
        </row>
        <row r="313">
          <cell r="C313" t="str">
            <v xml:space="preserve">PINTURA ANTICORROSIVA ROJA </v>
          </cell>
          <cell r="D313" t="str">
            <v>GAL</v>
          </cell>
          <cell r="E313">
            <v>59900</v>
          </cell>
        </row>
        <row r="314">
          <cell r="C314" t="str">
            <v>PINTURA EPOXICA BLANCO KOLOR</v>
          </cell>
          <cell r="D314" t="str">
            <v>GAL</v>
          </cell>
          <cell r="E314">
            <v>206900</v>
          </cell>
        </row>
        <row r="315">
          <cell r="C315" t="str">
            <v>PIRLAN EN ALUMINIO</v>
          </cell>
          <cell r="D315" t="str">
            <v>ML</v>
          </cell>
        </row>
        <row r="316">
          <cell r="C316" t="str">
            <v>PISO CERAMICO 42,5 X 42,5 CM</v>
          </cell>
          <cell r="D316" t="str">
            <v>M2</v>
          </cell>
          <cell r="E316">
            <v>33900</v>
          </cell>
        </row>
        <row r="317">
          <cell r="C317" t="str">
            <v>PISO CERAMICO 45,8 X 45,8 CM EXTERIOR</v>
          </cell>
          <cell r="D317" t="str">
            <v>M2</v>
          </cell>
          <cell r="E317">
            <v>61803</v>
          </cell>
        </row>
        <row r="318">
          <cell r="C318" t="str">
            <v>PISO CERÁMICO DUROPISO 33.8X33.8 CM</v>
          </cell>
          <cell r="D318" t="str">
            <v>M2</v>
          </cell>
          <cell r="E318">
            <v>42100</v>
          </cell>
        </row>
        <row r="319">
          <cell r="C319" t="str">
            <v>PISO DECORPISO</v>
          </cell>
          <cell r="D319" t="str">
            <v>M2</v>
          </cell>
        </row>
        <row r="320">
          <cell r="C320" t="str">
            <v xml:space="preserve">PISO PARED BLANCO 20,5 X 20,5 </v>
          </cell>
          <cell r="D320" t="str">
            <v>M2</v>
          </cell>
          <cell r="E320">
            <v>28500</v>
          </cell>
        </row>
        <row r="321">
          <cell r="C321" t="str">
            <v>PISO PORCELANATO 60 X 60</v>
          </cell>
          <cell r="D321" t="str">
            <v xml:space="preserve">M2 </v>
          </cell>
          <cell r="E321">
            <v>99900</v>
          </cell>
        </row>
        <row r="322">
          <cell r="C322" t="str">
            <v>PISO VINISOL 30X30 1,66 TRAFICO RESIDENCIAL</v>
          </cell>
          <cell r="D322" t="str">
            <v>M2</v>
          </cell>
          <cell r="E322">
            <v>49900</v>
          </cell>
        </row>
        <row r="323">
          <cell r="C323" t="str">
            <v>PLACA METALICA DE IDENTIFICACION PARA MEDIDORES Y CAJAS ELECTRICAS</v>
          </cell>
          <cell r="D323" t="str">
            <v>UND</v>
          </cell>
          <cell r="E323">
            <v>13000</v>
          </cell>
        </row>
        <row r="324">
          <cell r="C324" t="str">
            <v>PLAFON ROSETA 200W NYLON AVE</v>
          </cell>
          <cell r="D324" t="str">
            <v>UND</v>
          </cell>
          <cell r="E324">
            <v>2350</v>
          </cell>
        </row>
        <row r="325">
          <cell r="C325" t="str">
            <v>PLATINA METALICA 0.10X0.10M</v>
          </cell>
          <cell r="D325" t="str">
            <v>UND</v>
          </cell>
          <cell r="E325">
            <v>31680.041415169486</v>
          </cell>
        </row>
        <row r="326">
          <cell r="C326" t="str">
            <v>PORTACANDADO GATO SIMPLE 3</v>
          </cell>
          <cell r="D326" t="str">
            <v>UND</v>
          </cell>
          <cell r="E326">
            <v>35000</v>
          </cell>
        </row>
        <row r="327">
          <cell r="C327" t="str">
            <v>PUERTA MADERA BANCOVUER 0.70X2.0M</v>
          </cell>
          <cell r="D327" t="str">
            <v>UND</v>
          </cell>
          <cell r="E327">
            <v>249900</v>
          </cell>
        </row>
        <row r="328">
          <cell r="C328" t="str">
            <v>PUERTA MADERA MELAMINA AMBROSIA 0.65X2.15M</v>
          </cell>
          <cell r="D328" t="str">
            <v>UND</v>
          </cell>
          <cell r="E328">
            <v>189900</v>
          </cell>
        </row>
        <row r="329">
          <cell r="C329" t="str">
            <v>PUNTILLA CON CABEZA 1"</v>
          </cell>
          <cell r="D329" t="str">
            <v>LB</v>
          </cell>
          <cell r="E329">
            <v>6500</v>
          </cell>
        </row>
        <row r="330">
          <cell r="C330" t="str">
            <v>PUNTILLA CON CABEZA 2"</v>
          </cell>
          <cell r="D330" t="str">
            <v>LB</v>
          </cell>
          <cell r="E330">
            <v>3700</v>
          </cell>
        </row>
        <row r="331">
          <cell r="C331" t="str">
            <v>PUNTILLA CON CABEZA 3/4"</v>
          </cell>
          <cell r="D331" t="str">
            <v>LB</v>
          </cell>
          <cell r="E331">
            <v>3500</v>
          </cell>
        </row>
        <row r="332">
          <cell r="C332" t="str">
            <v xml:space="preserve">RECEBO </v>
          </cell>
          <cell r="D332" t="str">
            <v>M3</v>
          </cell>
          <cell r="E332">
            <v>67246.3364</v>
          </cell>
        </row>
        <row r="333">
          <cell r="C333" t="str">
            <v>REJILLA 3X2 ALUMINIO SIFON COLREJILLAS</v>
          </cell>
          <cell r="D333" t="str">
            <v>UND</v>
          </cell>
          <cell r="E333">
            <v>9900</v>
          </cell>
        </row>
        <row r="334">
          <cell r="C334" t="str">
            <v xml:space="preserve">REMATES LATERALES CABALLETES </v>
          </cell>
          <cell r="D334" t="str">
            <v>ML</v>
          </cell>
          <cell r="E334">
            <v>36225</v>
          </cell>
        </row>
        <row r="335">
          <cell r="C335" t="str">
            <v>SANITARIO ACUAPLUS CORONA ULTRA BLANCO TANQUE 4.8 LITROS</v>
          </cell>
          <cell r="D335" t="str">
            <v>UND</v>
          </cell>
          <cell r="E335">
            <v>179900</v>
          </cell>
        </row>
        <row r="336">
          <cell r="C336" t="str">
            <v>SANITARIO ACUAPLUS CORONA ULTRA BONE TANQUE 4.8 LITROS</v>
          </cell>
          <cell r="D336" t="str">
            <v>UND</v>
          </cell>
          <cell r="E336">
            <v>219900</v>
          </cell>
        </row>
        <row r="337">
          <cell r="C337" t="str">
            <v>SANITARIO AVANTI PLUS CORONA BLANCO</v>
          </cell>
          <cell r="D337" t="str">
            <v>UND</v>
          </cell>
          <cell r="E337">
            <v>219900</v>
          </cell>
        </row>
        <row r="338">
          <cell r="C338" t="str">
            <v>SERVICIO BOMBEO DE CONCRETO</v>
          </cell>
          <cell r="D338" t="str">
            <v>M3</v>
          </cell>
          <cell r="E338">
            <v>40000</v>
          </cell>
        </row>
        <row r="339">
          <cell r="C339" t="str">
            <v>SIKA 1</v>
          </cell>
          <cell r="D339" t="str">
            <v>KG</v>
          </cell>
          <cell r="E339">
            <v>21900</v>
          </cell>
        </row>
        <row r="340">
          <cell r="C340" t="str">
            <v>SIKA 2</v>
          </cell>
          <cell r="D340" t="str">
            <v>KG</v>
          </cell>
          <cell r="E340">
            <v>46360</v>
          </cell>
        </row>
        <row r="341">
          <cell r="C341" t="str">
            <v>SIKA ANTISOL BLANCO</v>
          </cell>
          <cell r="D341" t="str">
            <v>KG</v>
          </cell>
          <cell r="E341">
            <v>10995</v>
          </cell>
        </row>
        <row r="342">
          <cell r="C342" t="str">
            <v>SIKA TRANSPARENTE 10</v>
          </cell>
          <cell r="D342" t="str">
            <v>GAL</v>
          </cell>
          <cell r="E342">
            <v>129000</v>
          </cell>
        </row>
        <row r="343">
          <cell r="C343" t="str">
            <v>SILICONA BLANCA BAÑOS - COCINAS 280 ML</v>
          </cell>
          <cell r="D343" t="str">
            <v>UND</v>
          </cell>
          <cell r="E343">
            <v>25900</v>
          </cell>
        </row>
        <row r="344">
          <cell r="C344" t="str">
            <v>SILICONA TRANSPARENTE SELLADORA</v>
          </cell>
          <cell r="D344" t="str">
            <v>UND</v>
          </cell>
          <cell r="E344">
            <v>16900</v>
          </cell>
        </row>
        <row r="345">
          <cell r="C345" t="str">
            <v xml:space="preserve">SOLDADURA CPVC PAVCO 1/8 GALON </v>
          </cell>
          <cell r="D345" t="str">
            <v>UND</v>
          </cell>
          <cell r="E345">
            <v>76900</v>
          </cell>
        </row>
        <row r="346">
          <cell r="C346" t="str">
            <v>SOLDADURA ELÉCTRODO 6013 3/32” 68 BARRAS</v>
          </cell>
          <cell r="D346" t="str">
            <v>KG</v>
          </cell>
          <cell r="E346">
            <v>27900</v>
          </cell>
        </row>
        <row r="347">
          <cell r="C347" t="str">
            <v xml:space="preserve">SOLDADURA PVC PAVCO 1/8 GALON </v>
          </cell>
          <cell r="D347" t="str">
            <v>UND</v>
          </cell>
          <cell r="E347">
            <v>49900</v>
          </cell>
        </row>
        <row r="348">
          <cell r="C348" t="str">
            <v>SUBBASE GRANULAR</v>
          </cell>
          <cell r="D348" t="str">
            <v>M3</v>
          </cell>
          <cell r="E348">
            <v>84270</v>
          </cell>
        </row>
        <row r="349">
          <cell r="C349" t="str">
            <v>SUPLEMENTO GALVANIZADO 10X10 PARA TOMA CORRIENTE</v>
          </cell>
          <cell r="D349" t="str">
            <v>UND</v>
          </cell>
          <cell r="E349">
            <v>1950</v>
          </cell>
        </row>
        <row r="350">
          <cell r="C350" t="str">
            <v>SUPLEMENTO PVC 10X10 PARA TOMA CORRIENTE</v>
          </cell>
          <cell r="D350" t="str">
            <v>UND</v>
          </cell>
          <cell r="E350">
            <v>1300</v>
          </cell>
        </row>
        <row r="351">
          <cell r="C351" t="str">
            <v>TABLETA DE GRES 20 X 20</v>
          </cell>
          <cell r="D351" t="str">
            <v>M2</v>
          </cell>
          <cell r="E351">
            <v>37227</v>
          </cell>
        </row>
        <row r="352">
          <cell r="C352" t="str">
            <v xml:space="preserve">TABLETA DE GRES 30 X 30 </v>
          </cell>
          <cell r="D352" t="str">
            <v>M2</v>
          </cell>
          <cell r="E352">
            <v>40650</v>
          </cell>
        </row>
        <row r="353">
          <cell r="C353" t="str">
            <v>TABLON ZOCALO</v>
          </cell>
          <cell r="D353" t="str">
            <v>M2</v>
          </cell>
          <cell r="E353">
            <v>17600</v>
          </cell>
        </row>
        <row r="354">
          <cell r="C354" t="str">
            <v>TACO LQ 1 POLO 30AMP TORNILLO LEGRANS</v>
          </cell>
          <cell r="D354" t="str">
            <v>UND</v>
          </cell>
          <cell r="E354">
            <v>28634.999999999996</v>
          </cell>
        </row>
        <row r="355">
          <cell r="C355" t="str">
            <v>TACO MONOPOLAR 30AMP ENCHUFE STARSYS AND</v>
          </cell>
          <cell r="D355" t="str">
            <v>UND</v>
          </cell>
          <cell r="E355">
            <v>12900</v>
          </cell>
        </row>
        <row r="356">
          <cell r="C356" t="str">
            <v>TANQUE PLASTICO CON TAPA ETERNIT 1000 LITROS</v>
          </cell>
          <cell r="D356" t="str">
            <v>UND</v>
          </cell>
          <cell r="E356">
            <v>531900</v>
          </cell>
        </row>
        <row r="357">
          <cell r="C357" t="str">
            <v>TANQUE PLASTICO CON TAPA ETERNIT 250 LITROS</v>
          </cell>
          <cell r="D357" t="str">
            <v>UND</v>
          </cell>
          <cell r="E357">
            <v>209900</v>
          </cell>
        </row>
        <row r="358">
          <cell r="C358" t="str">
            <v>TANQUE PLASTICO CON TAPA ETERNIT 500 LITROS</v>
          </cell>
          <cell r="D358" t="str">
            <v>UND</v>
          </cell>
          <cell r="E358">
            <v>302900</v>
          </cell>
        </row>
        <row r="359">
          <cell r="C359" t="str">
            <v>TEJA DE BARRO 42 X 21</v>
          </cell>
          <cell r="D359" t="str">
            <v>UND</v>
          </cell>
          <cell r="E359">
            <v>1150</v>
          </cell>
        </row>
        <row r="360">
          <cell r="C360" t="str">
            <v xml:space="preserve">TEJA ESPAÑOLA ETERNIT </v>
          </cell>
          <cell r="D360" t="str">
            <v>M2</v>
          </cell>
          <cell r="E360">
            <v>72400</v>
          </cell>
        </row>
        <row r="361">
          <cell r="C361" t="str">
            <v xml:space="preserve">TEJA FIBROCEMENTO ONDULADA P7 </v>
          </cell>
          <cell r="D361" t="str">
            <v>M2</v>
          </cell>
          <cell r="E361">
            <v>21700</v>
          </cell>
        </row>
        <row r="362">
          <cell r="C362" t="str">
            <v>TEJA FIBROCEMENTO T7 Nº 6</v>
          </cell>
          <cell r="D362" t="str">
            <v>M2</v>
          </cell>
          <cell r="E362">
            <v>25864</v>
          </cell>
        </row>
        <row r="363">
          <cell r="C363" t="str">
            <v>TEJA STANDING SEAM CAL26 E:0,46</v>
          </cell>
          <cell r="D363" t="str">
            <v xml:space="preserve">M2 </v>
          </cell>
          <cell r="E363">
            <v>56011</v>
          </cell>
        </row>
        <row r="364">
          <cell r="C364" t="str">
            <v>TEJA STANDING TIPO SANDWICH AIS. POLIURETANO</v>
          </cell>
          <cell r="D364" t="str">
            <v>M2</v>
          </cell>
          <cell r="E364">
            <v>109000</v>
          </cell>
        </row>
        <row r="365">
          <cell r="C365" t="str">
            <v>TEJA TECHOLINE</v>
          </cell>
          <cell r="D365" t="str">
            <v xml:space="preserve">M2 </v>
          </cell>
          <cell r="E365">
            <v>30632</v>
          </cell>
        </row>
        <row r="366">
          <cell r="C366" t="str">
            <v>TEJA TERMOACUSTICA</v>
          </cell>
          <cell r="D366" t="str">
            <v>M2</v>
          </cell>
          <cell r="E366">
            <v>52264</v>
          </cell>
        </row>
        <row r="367">
          <cell r="C367" t="str">
            <v>TEJA TRASLUCIDA P7 ETERNIT</v>
          </cell>
          <cell r="D367" t="str">
            <v>M2</v>
          </cell>
          <cell r="E367">
            <v>85000</v>
          </cell>
        </row>
        <row r="368">
          <cell r="C368" t="str">
            <v>TEJA TRASLUCIDA TRAPEZOIDAL POLICARBONATO</v>
          </cell>
          <cell r="D368" t="str">
            <v>M2</v>
          </cell>
          <cell r="E368">
            <v>258200</v>
          </cell>
        </row>
        <row r="369">
          <cell r="C369" t="str">
            <v>TELA VERDE 65GR/M2 2.10M ANCHO</v>
          </cell>
          <cell r="D369" t="str">
            <v>ML</v>
          </cell>
          <cell r="E369">
            <v>2995</v>
          </cell>
        </row>
        <row r="370">
          <cell r="C370" t="str">
            <v>THINNER FINO SQ-004 SILQUIN</v>
          </cell>
          <cell r="D370" t="str">
            <v>GAL</v>
          </cell>
          <cell r="E370">
            <v>56900</v>
          </cell>
        </row>
        <row r="371">
          <cell r="C371" t="str">
            <v>TIERRA NEGRA</v>
          </cell>
          <cell r="D371" t="str">
            <v>M3</v>
          </cell>
          <cell r="E371">
            <v>113333</v>
          </cell>
        </row>
        <row r="372">
          <cell r="C372" t="str">
            <v>TIMBRE CHICHARRA</v>
          </cell>
          <cell r="D372" t="str">
            <v>UND</v>
          </cell>
          <cell r="E372">
            <v>15600</v>
          </cell>
        </row>
        <row r="373">
          <cell r="C373" t="str">
            <v>TIMBRE PULSADOR BLANCO LUNARES</v>
          </cell>
          <cell r="D373" t="str">
            <v>UND</v>
          </cell>
          <cell r="E373">
            <v>4640</v>
          </cell>
        </row>
        <row r="374">
          <cell r="C374" t="str">
            <v>TINTILLA PARA MADERA CAFÉ</v>
          </cell>
          <cell r="D374" t="str">
            <v>GAL</v>
          </cell>
          <cell r="E374">
            <v>187800</v>
          </cell>
        </row>
        <row r="375">
          <cell r="C375" t="str">
            <v>TOMA COAXIAL BLANCO EXE</v>
          </cell>
          <cell r="D375" t="str">
            <v>UND</v>
          </cell>
          <cell r="E375">
            <v>5174.4067644776824</v>
          </cell>
        </row>
        <row r="376">
          <cell r="C376" t="str">
            <v>TOMA CORRIENTE DOBLE LUMINEX BLANCO</v>
          </cell>
          <cell r="D376" t="str">
            <v>UND</v>
          </cell>
          <cell r="E376">
            <v>4752.0062122754216</v>
          </cell>
        </row>
        <row r="377">
          <cell r="C377" t="str">
            <v>TOMA CORRIENTE TRIFILAR 20A CODELCA</v>
          </cell>
          <cell r="D377" t="str">
            <v>UND</v>
          </cell>
          <cell r="E377">
            <v>13622.417808522878</v>
          </cell>
        </row>
        <row r="378">
          <cell r="C378" t="str">
            <v>TOMA DOBLE POLO A TIERRA BLANCA LUNARE</v>
          </cell>
          <cell r="D378" t="str">
            <v>UND</v>
          </cell>
          <cell r="E378">
            <v>18200</v>
          </cell>
        </row>
        <row r="379">
          <cell r="C379" t="str">
            <v>TOMA TELEFONICA AMERICANA SENCILLA BLANCA LUNARES PRIME</v>
          </cell>
          <cell r="D379" t="str">
            <v>UND</v>
          </cell>
          <cell r="E379">
            <v>6230.408144983332</v>
          </cell>
        </row>
        <row r="380">
          <cell r="C380" t="str">
            <v>TORNILLO 6 X 1"</v>
          </cell>
          <cell r="D380" t="str">
            <v>UND</v>
          </cell>
          <cell r="E380">
            <v>17.952023468596042</v>
          </cell>
        </row>
        <row r="381">
          <cell r="C381" t="str">
            <v>TORNILLO 7 X 7/16"</v>
          </cell>
          <cell r="D381" t="str">
            <v>UND</v>
          </cell>
          <cell r="E381">
            <v>17.952023468596042</v>
          </cell>
        </row>
        <row r="382">
          <cell r="C382" t="str">
            <v>TORNILLO AUTOPERFORANTE PARA METAL</v>
          </cell>
          <cell r="D382" t="str">
            <v>UND</v>
          </cell>
          <cell r="E382">
            <v>221.76028990618639</v>
          </cell>
        </row>
        <row r="383">
          <cell r="C383" t="str">
            <v xml:space="preserve">TORNILLO CUBIERTA TECHOLINE </v>
          </cell>
          <cell r="D383" t="str">
            <v>UND</v>
          </cell>
          <cell r="E383">
            <v>327.36042795675132</v>
          </cell>
        </row>
        <row r="384">
          <cell r="C384" t="str">
            <v xml:space="preserve">TORNILLO DE CUBIERTA TECHOLINE </v>
          </cell>
          <cell r="D384" t="str">
            <v>UND</v>
          </cell>
          <cell r="E384">
            <v>327.36042795675132</v>
          </cell>
        </row>
        <row r="385">
          <cell r="C385" t="str">
            <v>TORNILLO EXAGONAL 1/2"X2" INCLUYE TUERCA</v>
          </cell>
          <cell r="D385" t="str">
            <v>UND</v>
          </cell>
          <cell r="E385">
            <v>3696.0048317697729</v>
          </cell>
        </row>
        <row r="386">
          <cell r="C386" t="str">
            <v xml:space="preserve">TORNILLO FIJADOR ALA </v>
          </cell>
          <cell r="D386" t="str">
            <v>UND</v>
          </cell>
          <cell r="E386">
            <v>190.08024849101687</v>
          </cell>
        </row>
        <row r="387">
          <cell r="C387" t="str">
            <v>TORNILLO PARA CANALETA</v>
          </cell>
          <cell r="D387" t="str">
            <v>UND</v>
          </cell>
          <cell r="E387">
            <v>1214.4015875814966</v>
          </cell>
        </row>
        <row r="388">
          <cell r="C388" t="str">
            <v>TRITURADO DE 1/2" A 3/4"</v>
          </cell>
          <cell r="D388" t="str">
            <v>M3</v>
          </cell>
          <cell r="E388">
            <v>75000</v>
          </cell>
        </row>
        <row r="389">
          <cell r="C389" t="str">
            <v>TRONILLO AUTOPERFORANTE</v>
          </cell>
          <cell r="D389" t="str">
            <v>UND</v>
          </cell>
          <cell r="E389">
            <v>727.81271617203095</v>
          </cell>
        </row>
        <row r="390">
          <cell r="C390" t="str">
            <v>TUBO ELECTRICO CONDUIT PAVCO 1 1/2"</v>
          </cell>
          <cell r="D390" t="str">
            <v>ML</v>
          </cell>
          <cell r="E390">
            <v>7633</v>
          </cell>
        </row>
        <row r="391">
          <cell r="C391" t="str">
            <v>TUBO ELECTRICO CONDUIT PAVCO 1"</v>
          </cell>
          <cell r="D391" t="str">
            <v>ML</v>
          </cell>
          <cell r="E391">
            <v>3300</v>
          </cell>
        </row>
        <row r="392">
          <cell r="C392" t="str">
            <v>TUBO ELECTRICO CONDUIT PAVCO 1"</v>
          </cell>
          <cell r="D392" t="str">
            <v>ML</v>
          </cell>
          <cell r="E392">
            <v>3300</v>
          </cell>
        </row>
        <row r="393">
          <cell r="C393" t="str">
            <v>TUBO ELECTRICO CONDUIT PAVCO 1/2"</v>
          </cell>
          <cell r="D393" t="str">
            <v>ML</v>
          </cell>
          <cell r="E393">
            <v>1700</v>
          </cell>
        </row>
        <row r="394">
          <cell r="C394" t="str">
            <v>TUBO ELECTRICO CONDUIT PAVCO 3/4"</v>
          </cell>
          <cell r="D394" t="str">
            <v>ML</v>
          </cell>
          <cell r="E394">
            <v>2600</v>
          </cell>
        </row>
        <row r="395">
          <cell r="C395" t="str">
            <v>TUBO ELECTRICO EMT UL 3/4"</v>
          </cell>
          <cell r="D395" t="str">
            <v>ML</v>
          </cell>
          <cell r="E395">
            <v>18750</v>
          </cell>
        </row>
        <row r="396">
          <cell r="C396" t="str">
            <v xml:space="preserve">TUBO PRESION CPVC PAVCO 1/2" </v>
          </cell>
          <cell r="D396" t="str">
            <v>ML</v>
          </cell>
          <cell r="E396">
            <v>5133</v>
          </cell>
        </row>
        <row r="397">
          <cell r="C397" t="str">
            <v xml:space="preserve">TUBO PRESION CPVC PAVCO 3/4" </v>
          </cell>
          <cell r="D397" t="str">
            <v>ML</v>
          </cell>
          <cell r="E397">
            <v>15900</v>
          </cell>
        </row>
        <row r="398">
          <cell r="C398" t="str">
            <v xml:space="preserve">TUBO PRESION PVC PAVCO 1"  RDE 21 </v>
          </cell>
          <cell r="D398" t="str">
            <v>ML</v>
          </cell>
          <cell r="E398">
            <v>6333</v>
          </cell>
        </row>
        <row r="399">
          <cell r="C399" t="str">
            <v xml:space="preserve">TUBO PRESION PVC PAVCO 1.1/2"  RDE 21 </v>
          </cell>
          <cell r="D399" t="str">
            <v>ML</v>
          </cell>
          <cell r="E399">
            <v>11666</v>
          </cell>
        </row>
        <row r="400">
          <cell r="C400" t="str">
            <v xml:space="preserve">TUBO PRESION PVC PAVCO 1/2"  RDE 9 </v>
          </cell>
          <cell r="D400" t="str">
            <v>ML</v>
          </cell>
          <cell r="E400">
            <v>3300</v>
          </cell>
        </row>
        <row r="401">
          <cell r="C401" t="str">
            <v xml:space="preserve">TUBO PRESION PVC PAVCO 2"  RDE 21 </v>
          </cell>
          <cell r="D401" t="str">
            <v>ML</v>
          </cell>
          <cell r="E401">
            <v>16000</v>
          </cell>
        </row>
        <row r="402">
          <cell r="C402" t="str">
            <v xml:space="preserve">TUBO PRESION PVC PAVCO 2.1/2"  RDE 21 </v>
          </cell>
          <cell r="D402" t="str">
            <v>ML</v>
          </cell>
          <cell r="E402">
            <v>28000</v>
          </cell>
        </row>
        <row r="403">
          <cell r="C403" t="str">
            <v xml:space="preserve">TUBO PRESION PVC PAVCO 3/4"  RDE 11 </v>
          </cell>
          <cell r="D403" t="str">
            <v>ML</v>
          </cell>
          <cell r="E403">
            <v>3000</v>
          </cell>
        </row>
        <row r="404">
          <cell r="C404" t="str">
            <v xml:space="preserve">TUBO SANITARIO PAVCO 2" </v>
          </cell>
          <cell r="D404" t="str">
            <v>ML</v>
          </cell>
          <cell r="E404">
            <v>8300</v>
          </cell>
        </row>
        <row r="405">
          <cell r="C405" t="str">
            <v xml:space="preserve">TUBO SANITARIO PAVCO 3" </v>
          </cell>
          <cell r="D405" t="str">
            <v>ML</v>
          </cell>
          <cell r="E405">
            <v>14000</v>
          </cell>
        </row>
        <row r="406">
          <cell r="C406" t="str">
            <v xml:space="preserve">TUBO SANITARIO PAVCO 4" </v>
          </cell>
          <cell r="D406" t="str">
            <v>ML</v>
          </cell>
          <cell r="E406">
            <v>19850</v>
          </cell>
        </row>
        <row r="407">
          <cell r="C407" t="str">
            <v xml:space="preserve">TUBO SANITARIO PAVCO 6" </v>
          </cell>
          <cell r="D407" t="str">
            <v>ML</v>
          </cell>
          <cell r="E407">
            <v>39900</v>
          </cell>
        </row>
        <row r="408">
          <cell r="C408" t="str">
            <v xml:space="preserve">TUBO VENTILACION PAVCO 2" </v>
          </cell>
          <cell r="D408" t="str">
            <v>ML</v>
          </cell>
          <cell r="E408">
            <v>8300</v>
          </cell>
        </row>
        <row r="409">
          <cell r="C409" t="str">
            <v xml:space="preserve">TUBO VENTILACION PAVCO 3" </v>
          </cell>
          <cell r="D409" t="str">
            <v>ML</v>
          </cell>
          <cell r="E409">
            <v>10650</v>
          </cell>
        </row>
        <row r="410">
          <cell r="C410" t="str">
            <v>VARILLA COBRE MACIZA KIT POLO A TIERRA</v>
          </cell>
          <cell r="D410" t="str">
            <v>UND</v>
          </cell>
          <cell r="E410">
            <v>229900</v>
          </cell>
        </row>
        <row r="411">
          <cell r="C411" t="str">
            <v xml:space="preserve">VIGUETA BASE 4 CAL. 26 2.44M </v>
          </cell>
          <cell r="D411" t="str">
            <v>UND</v>
          </cell>
          <cell r="E411">
            <v>4800</v>
          </cell>
        </row>
        <row r="412">
          <cell r="C412" t="str">
            <v>VINILO INTERVINIR PRO 200</v>
          </cell>
          <cell r="D412" t="str">
            <v>GAL</v>
          </cell>
          <cell r="E412">
            <v>23240</v>
          </cell>
        </row>
        <row r="413">
          <cell r="C413" t="str">
            <v>VINILO TIPO 1 EXTRACRIL PARA INTERIORES</v>
          </cell>
          <cell r="D413" t="str">
            <v>GAL</v>
          </cell>
          <cell r="E413">
            <v>39980</v>
          </cell>
        </row>
        <row r="414">
          <cell r="C414" t="str">
            <v xml:space="preserve">VINILO TIPO 2 TITO PABON </v>
          </cell>
          <cell r="D414" t="str">
            <v>GAL</v>
          </cell>
          <cell r="E414">
            <v>42660</v>
          </cell>
        </row>
        <row r="415">
          <cell r="C415" t="str">
            <v>YESO MAESTRO</v>
          </cell>
          <cell r="D415" t="str">
            <v>KG</v>
          </cell>
          <cell r="E415">
            <v>956</v>
          </cell>
        </row>
        <row r="416">
          <cell r="C416" t="str">
            <v>CANALETA GALVANIZADA 0,9X6M CAL 24</v>
          </cell>
          <cell r="D416" t="str">
            <v>ML</v>
          </cell>
          <cell r="E416">
            <v>12650.000000000002</v>
          </cell>
        </row>
        <row r="417">
          <cell r="C417" t="str">
            <v>TEJA ARQUITECTONICA GALVANIZADA ACESCO</v>
          </cell>
          <cell r="D417" t="str">
            <v>M2</v>
          </cell>
          <cell r="E417">
            <v>25389</v>
          </cell>
        </row>
        <row r="418">
          <cell r="C418" t="str">
            <v xml:space="preserve">CLIP TIPO C </v>
          </cell>
          <cell r="D418" t="str">
            <v>UND</v>
          </cell>
          <cell r="E418">
            <v>2640.0034512641237</v>
          </cell>
        </row>
        <row r="419">
          <cell r="C419" t="str">
            <v>CANAL PVC AMAZONA 3MT</v>
          </cell>
          <cell r="D419" t="str">
            <v>ML</v>
          </cell>
          <cell r="E419">
            <v>25967</v>
          </cell>
        </row>
        <row r="420">
          <cell r="C420" t="str">
            <v>CANAL PVC RAINGO 3 MT</v>
          </cell>
          <cell r="D420" t="str">
            <v>ML</v>
          </cell>
          <cell r="E420">
            <v>17633</v>
          </cell>
        </row>
        <row r="421">
          <cell r="C421" t="str">
            <v>SOPORTE DE CANAL AMAZONAS</v>
          </cell>
          <cell r="D421" t="str">
            <v>UND</v>
          </cell>
          <cell r="E421">
            <v>3200</v>
          </cell>
        </row>
        <row r="422">
          <cell r="C422" t="str">
            <v>TAPA EXTERNA CANAL RAINGO</v>
          </cell>
          <cell r="D422" t="str">
            <v>UND</v>
          </cell>
          <cell r="E422">
            <v>8300</v>
          </cell>
        </row>
        <row r="423">
          <cell r="C423" t="str">
            <v>TORNILLO</v>
          </cell>
          <cell r="D423" t="str">
            <v>UND</v>
          </cell>
          <cell r="E423">
            <v>100</v>
          </cell>
        </row>
        <row r="424">
          <cell r="C424" t="str">
            <v xml:space="preserve">UNION CANAL RAINGO </v>
          </cell>
          <cell r="D424" t="str">
            <v>UND</v>
          </cell>
          <cell r="E424">
            <v>9500</v>
          </cell>
        </row>
        <row r="425">
          <cell r="C425" t="str">
            <v>CODO BAJANTE 45º</v>
          </cell>
          <cell r="D425" t="str">
            <v>UND</v>
          </cell>
          <cell r="E425">
            <v>7700</v>
          </cell>
        </row>
        <row r="426">
          <cell r="C426" t="str">
            <v>BAJANTE EN PVC BLANCO LISO EXTERNO 3MT</v>
          </cell>
          <cell r="D426" t="str">
            <v>ML</v>
          </cell>
          <cell r="E426">
            <v>26300</v>
          </cell>
        </row>
        <row r="427">
          <cell r="C427" t="str">
            <v>SOPORTE CANAL RAINGO</v>
          </cell>
          <cell r="D427" t="str">
            <v>UND</v>
          </cell>
          <cell r="E427">
            <v>2700</v>
          </cell>
        </row>
        <row r="428">
          <cell r="C428" t="str">
            <v>UNION CANAL AMAZONAS</v>
          </cell>
          <cell r="D428" t="str">
            <v>UND</v>
          </cell>
          <cell r="E428">
            <v>20400</v>
          </cell>
        </row>
        <row r="429">
          <cell r="C429" t="str">
            <v>SOPORTE DE BAJANTE</v>
          </cell>
          <cell r="D429" t="str">
            <v>UND</v>
          </cell>
          <cell r="E429">
            <v>2900</v>
          </cell>
        </row>
        <row r="430">
          <cell r="C430" t="str">
            <v>CANAL CAL20 (40)</v>
          </cell>
          <cell r="D430" t="str">
            <v>ML</v>
          </cell>
          <cell r="E430">
            <v>6500</v>
          </cell>
        </row>
        <row r="431">
          <cell r="C431" t="str">
            <v>CANAL CAL20 (50)</v>
          </cell>
          <cell r="D431" t="str">
            <v>ML</v>
          </cell>
          <cell r="E431">
            <v>7500</v>
          </cell>
        </row>
        <row r="432">
          <cell r="C432" t="str">
            <v xml:space="preserve">AMARRE METALICO </v>
          </cell>
          <cell r="D432" t="str">
            <v>UND</v>
          </cell>
          <cell r="E432">
            <v>7014.9999999999991</v>
          </cell>
        </row>
        <row r="433">
          <cell r="C433" t="str">
            <v>CORREA EN LAMINA CAL. 18 (10*4)CM</v>
          </cell>
          <cell r="D433" t="str">
            <v>ML</v>
          </cell>
          <cell r="E433">
            <v>11897.615553696984</v>
          </cell>
        </row>
        <row r="434">
          <cell r="C434" t="str">
            <v>CORREA EN LAMINA CAL. 20 (8 *4)CM</v>
          </cell>
          <cell r="D434" t="str">
            <v>ML</v>
          </cell>
          <cell r="E434">
            <v>4133.333333333333</v>
          </cell>
        </row>
        <row r="435">
          <cell r="C435" t="str">
            <v xml:space="preserve">CIELO RASO EN PVC LAMINA DE 9MM X 30  </v>
          </cell>
          <cell r="D435" t="str">
            <v>M2</v>
          </cell>
          <cell r="E435">
            <v>22900</v>
          </cell>
        </row>
        <row r="436">
          <cell r="C436" t="str">
            <v xml:space="preserve">PERFILERIA Y ESTRUCTURA PERIMETRAL </v>
          </cell>
          <cell r="D436" t="str">
            <v>M2</v>
          </cell>
          <cell r="E436">
            <v>12988.81698021949</v>
          </cell>
        </row>
        <row r="437">
          <cell r="C437" t="str">
            <v>LAMINA DE ICOPOR 0,60X0,60 4MM</v>
          </cell>
          <cell r="D437" t="str">
            <v>M2</v>
          </cell>
          <cell r="E437">
            <v>9200</v>
          </cell>
        </row>
        <row r="438">
          <cell r="C438" t="str">
            <v>ANGULO DE ALUMINIO 6MM</v>
          </cell>
          <cell r="D438" t="str">
            <v>ML</v>
          </cell>
          <cell r="E438">
            <v>2450</v>
          </cell>
        </row>
        <row r="439">
          <cell r="C439" t="str">
            <v>TEE DE ALUMINIO 6MM</v>
          </cell>
          <cell r="D439" t="str">
            <v>ML</v>
          </cell>
          <cell r="E439">
            <v>1700</v>
          </cell>
        </row>
        <row r="440">
          <cell r="C440" t="str">
            <v>PUNTILLA DE ACERO 1 1/4"</v>
          </cell>
          <cell r="D440" t="str">
            <v>UND</v>
          </cell>
          <cell r="E440">
            <v>5500</v>
          </cell>
        </row>
        <row r="441">
          <cell r="C441" t="str">
            <v>REMACHE POO</v>
          </cell>
          <cell r="D441" t="str">
            <v>UND</v>
          </cell>
          <cell r="E441">
            <v>3600</v>
          </cell>
        </row>
        <row r="442">
          <cell r="C442" t="str">
            <v>PERFIL EN ALUMINIO 3 X 1 1/2" TUBULAR LISO 6M</v>
          </cell>
          <cell r="D442" t="str">
            <v>UND</v>
          </cell>
          <cell r="E442">
            <v>103750</v>
          </cell>
        </row>
        <row r="443">
          <cell r="C443" t="str">
            <v>ANGULO CHAPETA EN ALUMINIO 1 X 1 " X  1/8"</v>
          </cell>
          <cell r="D443" t="str">
            <v>UND</v>
          </cell>
          <cell r="E443">
            <v>64950</v>
          </cell>
        </row>
        <row r="444">
          <cell r="C444" t="str">
            <v>CHAZO SILTI  3/8  X 3"</v>
          </cell>
          <cell r="D444" t="str">
            <v>UND</v>
          </cell>
          <cell r="E444">
            <v>1600</v>
          </cell>
        </row>
        <row r="445">
          <cell r="C445" t="str">
            <v xml:space="preserve">TAPA PARA ALUMINIO CAUCHO </v>
          </cell>
          <cell r="D445" t="str">
            <v>UND</v>
          </cell>
          <cell r="E445">
            <v>3000</v>
          </cell>
        </row>
        <row r="446">
          <cell r="D446" t="str">
            <v>UND</v>
          </cell>
          <cell r="E446">
            <v>7400</v>
          </cell>
        </row>
        <row r="447">
          <cell r="C447" t="str">
            <v>SIKA DUR ANCHOFIX -4 0.9KG 600CC</v>
          </cell>
          <cell r="D447" t="str">
            <v>UND</v>
          </cell>
          <cell r="E447">
            <v>129900</v>
          </cell>
        </row>
        <row r="448">
          <cell r="C448" t="str">
            <v>MORTERO SECO PEGA PAÑETE  (TOPEX) 40 KG</v>
          </cell>
          <cell r="D448" t="str">
            <v>KG</v>
          </cell>
          <cell r="E448">
            <v>499.75</v>
          </cell>
        </row>
        <row r="449">
          <cell r="C449" t="str">
            <v>LAMINA DE POLICARBONATO 6MM ; 2,10M x 11,80M</v>
          </cell>
          <cell r="D449" t="str">
            <v>UND</v>
          </cell>
          <cell r="E449">
            <v>1109900</v>
          </cell>
        </row>
        <row r="450">
          <cell r="C450" t="str">
            <v>CINTA DOBLEFAZ ULTASTRONG 1.5M x 19MM</v>
          </cell>
          <cell r="D450" t="str">
            <v>M</v>
          </cell>
          <cell r="E450">
            <v>13933</v>
          </cell>
        </row>
        <row r="451">
          <cell r="C451" t="str">
            <v>PERFIL U  REMATE PLÀSTICO 6 MM x 1M</v>
          </cell>
          <cell r="D451" t="str">
            <v>M</v>
          </cell>
          <cell r="E451">
            <v>3333.33</v>
          </cell>
        </row>
        <row r="452">
          <cell r="C452" t="str">
            <v>KIT CONECTOR HCP  TAPA Y BASE   X 1m TAPA Y BASE</v>
          </cell>
          <cell r="D452" t="str">
            <v>M</v>
          </cell>
          <cell r="E452">
            <v>21322</v>
          </cell>
        </row>
        <row r="453">
          <cell r="C453" t="str">
            <v>SILICONA TRANSPARENTE 300 ML SIKA</v>
          </cell>
          <cell r="D453" t="str">
            <v>UND</v>
          </cell>
          <cell r="E453">
            <v>39900</v>
          </cell>
        </row>
        <row r="454">
          <cell r="C454" t="str">
            <v>TORNILLOS AUTOPERFORANTES  DE 1 1/2"  Y ARANDELAS EPDM</v>
          </cell>
          <cell r="D454" t="str">
            <v>UND</v>
          </cell>
          <cell r="E454">
            <v>1490</v>
          </cell>
        </row>
        <row r="455">
          <cell r="C455" t="str">
            <v>CINTA MICRO PERFORADA  25MM X 1M</v>
          </cell>
          <cell r="D455" t="str">
            <v>M</v>
          </cell>
          <cell r="E455">
            <v>3421</v>
          </cell>
        </row>
        <row r="456">
          <cell r="C456" t="str">
            <v>CINTA LLENA 50 MM x 1M</v>
          </cell>
          <cell r="D456" t="str">
            <v>M</v>
          </cell>
          <cell r="E456">
            <v>1113</v>
          </cell>
        </row>
        <row r="457">
          <cell r="C457" t="str">
            <v xml:space="preserve">FLANCHE 25CM x 240 CM CALIBRE 26  </v>
          </cell>
          <cell r="D457" t="str">
            <v>M</v>
          </cell>
          <cell r="E457">
            <v>41100</v>
          </cell>
        </row>
        <row r="458">
          <cell r="C458" t="str">
            <v>CINTA SIKA MULTISEAL 10 (10CM ANCHO X 10ML)</v>
          </cell>
          <cell r="D458" t="str">
            <v>M</v>
          </cell>
          <cell r="E458">
            <v>12090</v>
          </cell>
        </row>
        <row r="459">
          <cell r="C459" t="str">
            <v>CLAVO GALVANIZADO 1"</v>
          </cell>
          <cell r="D459" t="str">
            <v>UNDXM</v>
          </cell>
          <cell r="E459">
            <v>48</v>
          </cell>
        </row>
        <row r="460">
          <cell r="C460" t="str">
            <v>GRAVA TRITURADA .3/4</v>
          </cell>
          <cell r="D460" t="str">
            <v>M3</v>
          </cell>
          <cell r="E460">
            <v>140000</v>
          </cell>
        </row>
        <row r="461">
          <cell r="C461" t="str">
            <v>ROCA MUERTA</v>
          </cell>
          <cell r="D461" t="str">
            <v>M3</v>
          </cell>
          <cell r="E461">
            <v>38000</v>
          </cell>
        </row>
        <row r="462">
          <cell r="C462" t="str">
            <v>GRAVA TRITURADA DE MEDIA</v>
          </cell>
          <cell r="D462" t="str">
            <v>M3</v>
          </cell>
          <cell r="E462">
            <v>140000</v>
          </cell>
        </row>
        <row r="463">
          <cell r="C463" t="str">
            <v>MEZCLA ASFALTO EN CALIENTE (MEZCLA ASFALTICA MDC- 19 EN PLANTA)</v>
          </cell>
          <cell r="D463" t="str">
            <v>M3</v>
          </cell>
          <cell r="E463">
            <v>777400</v>
          </cell>
        </row>
        <row r="464">
          <cell r="C464" t="str">
            <v>MEZCLA CONCRETO 3000 PSI- (20 MP)</v>
          </cell>
          <cell r="D464" t="str">
            <v>M3</v>
          </cell>
          <cell r="E464">
            <v>526758</v>
          </cell>
        </row>
        <row r="465">
          <cell r="C465" t="str">
            <v>MEZCLA CONCRETO 2500 PSI(17.5 MPA)</v>
          </cell>
          <cell r="D465" t="str">
            <v>M3</v>
          </cell>
          <cell r="E465">
            <v>435498</v>
          </cell>
        </row>
        <row r="466">
          <cell r="C466" t="str">
            <v>HERBICIDA PANZER 480 1 LITRO</v>
          </cell>
          <cell r="D466" t="str">
            <v>UND</v>
          </cell>
          <cell r="E466">
            <v>24900</v>
          </cell>
        </row>
        <row r="467">
          <cell r="C467" t="str">
            <v>PUNTILLA CON CABEZA 3/4"</v>
          </cell>
          <cell r="D467" t="str">
            <v>LB</v>
          </cell>
          <cell r="E467">
            <v>3696.0048317697729</v>
          </cell>
        </row>
        <row r="468">
          <cell r="C468" t="str">
            <v>MADERA GUADUA</v>
          </cell>
          <cell r="D468" t="str">
            <v>ML</v>
          </cell>
          <cell r="E468">
            <v>1833.3333333333333</v>
          </cell>
        </row>
        <row r="469">
          <cell r="C469" t="str">
            <v>ALAMBRE GALVANIZADO # 18</v>
          </cell>
          <cell r="D469" t="str">
            <v>KG</v>
          </cell>
          <cell r="E469">
            <v>14400</v>
          </cell>
        </row>
        <row r="470">
          <cell r="C470" t="str">
            <v>TIERRA X 1 KILO (CAPOTE)</v>
          </cell>
          <cell r="D470" t="str">
            <v>KG</v>
          </cell>
          <cell r="E470">
            <v>5900</v>
          </cell>
        </row>
        <row r="471">
          <cell r="C471" t="str">
            <v>TIERRA NEGRA</v>
          </cell>
          <cell r="D471" t="str">
            <v>M3</v>
          </cell>
          <cell r="E471">
            <v>78571</v>
          </cell>
        </row>
        <row r="472">
          <cell r="C472" t="str">
            <v>PLANTA DE JARDIN</v>
          </cell>
          <cell r="D472" t="str">
            <v>UND</v>
          </cell>
          <cell r="E472">
            <v>18450</v>
          </cell>
        </row>
        <row r="473">
          <cell r="C473" t="str">
            <v>OCOBOS 2M APROX ALTURA</v>
          </cell>
          <cell r="D473" t="str">
            <v>UND</v>
          </cell>
          <cell r="E473">
            <v>40000</v>
          </cell>
        </row>
        <row r="474">
          <cell r="C474" t="str">
            <v>ACACIAS 2M APROX ALTURA</v>
          </cell>
          <cell r="D474" t="str">
            <v>UND</v>
          </cell>
          <cell r="E474">
            <v>38000</v>
          </cell>
        </row>
        <row r="475">
          <cell r="C475" t="str">
            <v>MIRTO 1,2M APROX ALTURA</v>
          </cell>
          <cell r="D475" t="str">
            <v>UND</v>
          </cell>
          <cell r="E475">
            <v>25000</v>
          </cell>
        </row>
        <row r="476">
          <cell r="C476" t="str">
            <v>ARBUSTO DURANTA</v>
          </cell>
          <cell r="D476" t="str">
            <v>UND</v>
          </cell>
          <cell r="E476">
            <v>2900</v>
          </cell>
        </row>
        <row r="477">
          <cell r="C477" t="str">
            <v>FORMALETA METALICA INCLUYE ACCESORIOS</v>
          </cell>
          <cell r="D477" t="str">
            <v>DIA</v>
          </cell>
          <cell r="E477">
            <v>887.04115962474555</v>
          </cell>
        </row>
        <row r="478">
          <cell r="C478" t="str">
            <v xml:space="preserve">
DESMOLDANTE DMA 1000 CO X 20KILOS
</v>
          </cell>
          <cell r="D478" t="str">
            <v>KG</v>
          </cell>
          <cell r="E478">
            <v>20495</v>
          </cell>
        </row>
        <row r="479">
          <cell r="C479" t="str">
            <v>TRANSPORTES</v>
          </cell>
        </row>
        <row r="480">
          <cell r="C480" t="str">
            <v>VOLQUETA 7M3</v>
          </cell>
          <cell r="D480" t="str">
            <v>M3/KM</v>
          </cell>
          <cell r="E480">
            <v>70862</v>
          </cell>
        </row>
        <row r="481">
          <cell r="C481" t="str">
            <v xml:space="preserve">SERVICIO DE ESCOMBRERA </v>
          </cell>
          <cell r="D481" t="str">
            <v xml:space="preserve">M3 </v>
          </cell>
          <cell r="E481">
            <v>6000</v>
          </cell>
        </row>
        <row r="482">
          <cell r="C482" t="str">
            <v>VOLQUETA TRANSPORTE MAT.PETREOS 1-10KMS</v>
          </cell>
          <cell r="D482" t="str">
            <v>M3/KM</v>
          </cell>
          <cell r="E482">
            <v>7000</v>
          </cell>
        </row>
        <row r="484">
          <cell r="C484" t="str">
            <v xml:space="preserve">ALAMBRE GALVANIZADO CALIBRE 12 </v>
          </cell>
          <cell r="D484" t="str">
            <v>KG</v>
          </cell>
          <cell r="E484">
            <v>8400</v>
          </cell>
        </row>
        <row r="485">
          <cell r="C485" t="str">
            <v>CAJA 60x60x12 CM</v>
          </cell>
          <cell r="D485" t="str">
            <v>UND</v>
          </cell>
          <cell r="E485">
            <v>176200</v>
          </cell>
        </row>
        <row r="486">
          <cell r="C486" t="str">
            <v>SOLDADURA LIQUIDA PVC 1/4``</v>
          </cell>
          <cell r="D486" t="str">
            <v>GAL</v>
          </cell>
          <cell r="E486">
            <v>93500</v>
          </cell>
        </row>
        <row r="487">
          <cell r="C487" t="str">
            <v>INTERRUPTOR DOBLE CONMUTABLE BLANCO</v>
          </cell>
          <cell r="D487" t="str">
            <v>UND</v>
          </cell>
          <cell r="E487">
            <v>12900</v>
          </cell>
        </row>
        <row r="488">
          <cell r="C488" t="str">
            <v>CRUCETA PLÁSTICA JUNTAS 1MM X 300UND PLINET</v>
          </cell>
          <cell r="D488" t="str">
            <v>UND</v>
          </cell>
          <cell r="E488">
            <v>9600</v>
          </cell>
        </row>
        <row r="489">
          <cell r="C489" t="str">
            <v>ROUNDUP ACTIVO (GLIFOSATO)</v>
          </cell>
          <cell r="D489" t="str">
            <v>GLN</v>
          </cell>
          <cell r="E489">
            <v>76999</v>
          </cell>
        </row>
        <row r="490">
          <cell r="C490" t="str">
            <v>PIOLA GRUESA</v>
          </cell>
          <cell r="D490" t="str">
            <v>ROLLO</v>
          </cell>
          <cell r="E490">
            <v>8900</v>
          </cell>
        </row>
        <row r="491">
          <cell r="C491" t="str">
            <v>MINERAL ROJO</v>
          </cell>
          <cell r="D491" t="str">
            <v>KLS</v>
          </cell>
          <cell r="E491">
            <v>12200</v>
          </cell>
        </row>
        <row r="492">
          <cell r="C492" t="str">
            <v>TAPON GALV 1/2</v>
          </cell>
          <cell r="D492" t="str">
            <v>UND</v>
          </cell>
          <cell r="E492">
            <v>11900</v>
          </cell>
        </row>
        <row r="493">
          <cell r="C493" t="str">
            <v>CINTA PVC JUNTA V-10</v>
          </cell>
          <cell r="D493" t="str">
            <v>ML</v>
          </cell>
          <cell r="E493">
            <v>30969.67</v>
          </cell>
        </row>
        <row r="494">
          <cell r="C494" t="str">
            <v>PLASTIFICANTE IMPERMEABILIZANTE</v>
          </cell>
          <cell r="D494" t="str">
            <v>KLS</v>
          </cell>
          <cell r="E494">
            <v>16900</v>
          </cell>
        </row>
        <row r="495">
          <cell r="C495" t="str">
            <v>TEJA PERFIL 7 #10 ETERNIT</v>
          </cell>
          <cell r="D495" t="str">
            <v>UND</v>
          </cell>
          <cell r="E495">
            <v>45800</v>
          </cell>
        </row>
        <row r="496">
          <cell r="C496" t="str">
            <v xml:space="preserve">TEJA PERFIL 7 #8 244X92CM ETERNIT </v>
          </cell>
          <cell r="D496" t="str">
            <v>UND</v>
          </cell>
          <cell r="E496">
            <v>36300</v>
          </cell>
        </row>
        <row r="497">
          <cell r="C497" t="str">
            <v>VENTANA 1.0X1.0 M ALUMINIO</v>
          </cell>
          <cell r="D497" t="str">
            <v>UND</v>
          </cell>
          <cell r="E497">
            <v>154900</v>
          </cell>
        </row>
        <row r="498">
          <cell r="C498" t="str">
            <v>PUERTA TRIPLEX OKUME 60X200 CM</v>
          </cell>
          <cell r="D498" t="str">
            <v>UND</v>
          </cell>
          <cell r="E498">
            <v>82900</v>
          </cell>
        </row>
        <row r="499">
          <cell r="C499" t="str">
            <v>PUERTA TRIPLEX OKUME 80X200 CM</v>
          </cell>
          <cell r="D499" t="str">
            <v>UND</v>
          </cell>
          <cell r="E499">
            <v>87900</v>
          </cell>
        </row>
        <row r="500">
          <cell r="C500" t="str">
            <v>BARRA DE SEGURIDAD NIQUELADA 40CM 1 1/4PULG</v>
          </cell>
          <cell r="D500" t="str">
            <v>UND</v>
          </cell>
          <cell r="E500">
            <v>124900</v>
          </cell>
        </row>
        <row r="501">
          <cell r="C501" t="str">
            <v>CAJA 2400 CAL20 GALVANIZADA</v>
          </cell>
          <cell r="D501" t="str">
            <v>UND</v>
          </cell>
          <cell r="E501">
            <v>4400</v>
          </cell>
        </row>
        <row r="502">
          <cell r="C502" t="str">
            <v>CURVA EMT 3/4</v>
          </cell>
          <cell r="D502" t="str">
            <v>UND</v>
          </cell>
          <cell r="E502">
            <v>9900</v>
          </cell>
        </row>
        <row r="503">
          <cell r="C503" t="str">
            <v>TERMINAL EMT 3/4 ACERO-TUB</v>
          </cell>
          <cell r="D503" t="str">
            <v>UND</v>
          </cell>
          <cell r="E503">
            <v>2100</v>
          </cell>
        </row>
        <row r="504">
          <cell r="C504" t="str">
            <v>TUBO CONDUIT 3/4" EMT</v>
          </cell>
          <cell r="D504" t="str">
            <v>UND</v>
          </cell>
          <cell r="E504">
            <v>7633.33</v>
          </cell>
        </row>
        <row r="505">
          <cell r="C505" t="str">
            <v>INTERRUPTOR + TOMA DE CORRIENTE ELÉCTRICA CON PROTECCIÓN GFCI 15 AMPERIOS BLANCO</v>
          </cell>
          <cell r="D505" t="str">
            <v>UND</v>
          </cell>
          <cell r="E505">
            <v>58900</v>
          </cell>
        </row>
        <row r="506">
          <cell r="C506" t="str">
            <v>CURVA EMT 1/2</v>
          </cell>
          <cell r="D506" t="str">
            <v>UND</v>
          </cell>
          <cell r="E506">
            <v>5900</v>
          </cell>
        </row>
        <row r="507">
          <cell r="C507" t="str">
            <v>TRONZADORA</v>
          </cell>
          <cell r="D507" t="str">
            <v>DIA</v>
          </cell>
          <cell r="E507">
            <v>40000</v>
          </cell>
        </row>
        <row r="508">
          <cell r="C508" t="str">
            <v>PULIDORA</v>
          </cell>
          <cell r="D508" t="str">
            <v>DIA</v>
          </cell>
          <cell r="E508">
            <v>25000</v>
          </cell>
        </row>
        <row r="509">
          <cell r="C509" t="str">
            <v>TALADRO DE ARBOL</v>
          </cell>
          <cell r="D509" t="str">
            <v>DIA</v>
          </cell>
          <cell r="E509">
            <v>16900</v>
          </cell>
        </row>
        <row r="510">
          <cell r="C510" t="str">
            <v>SOLDADOR MIG</v>
          </cell>
          <cell r="D510" t="str">
            <v>DIA</v>
          </cell>
          <cell r="E510">
            <v>35000</v>
          </cell>
        </row>
        <row r="511">
          <cell r="C511" t="str">
            <v>TUBULAR 3X1" ALETA INTERMEDIA NATURAL VITRAL 095</v>
          </cell>
          <cell r="D511" t="str">
            <v>UND</v>
          </cell>
          <cell r="E511">
            <v>103300</v>
          </cell>
        </row>
        <row r="512">
          <cell r="C512" t="str">
            <v>ENCHAPE ESTRIADO NATURAL VITRAL</v>
          </cell>
          <cell r="D512" t="str">
            <v>UND</v>
          </cell>
          <cell r="E512">
            <v>52500</v>
          </cell>
        </row>
        <row r="513">
          <cell r="C513" t="str">
            <v>BISAGRA 4X2 PUERTA ALUMINIO NATURAL</v>
          </cell>
          <cell r="D513" t="str">
            <v>UND</v>
          </cell>
          <cell r="E513">
            <v>5200</v>
          </cell>
        </row>
        <row r="514">
          <cell r="C514" t="str">
            <v>CERRADURA CAROLINA POMO ALCOBA NATURAL</v>
          </cell>
          <cell r="D514" t="str">
            <v>UND</v>
          </cell>
          <cell r="E514">
            <v>39400</v>
          </cell>
        </row>
        <row r="515">
          <cell r="C515" t="str">
            <v>ADAPTADOR 3831</v>
          </cell>
          <cell r="D515" t="str">
            <v>UND</v>
          </cell>
          <cell r="E515">
            <v>27000</v>
          </cell>
        </row>
        <row r="516">
          <cell r="C516" t="str">
            <v>TUBULAR 1102 6 Mts</v>
          </cell>
          <cell r="D516" t="str">
            <v>UND</v>
          </cell>
          <cell r="E516">
            <v>147400</v>
          </cell>
        </row>
        <row r="517">
          <cell r="C517" t="str">
            <v>JAMBA PERSIANA 6 Mts</v>
          </cell>
          <cell r="D517" t="str">
            <v>UND</v>
          </cell>
          <cell r="E517">
            <v>35900</v>
          </cell>
        </row>
        <row r="518">
          <cell r="C518" t="str">
            <v>PERSIANA ALN 315</v>
          </cell>
          <cell r="D518" t="str">
            <v>UND</v>
          </cell>
          <cell r="E518">
            <v>37000</v>
          </cell>
        </row>
        <row r="519">
          <cell r="C519" t="str">
            <v>PISAVIDRIO CURVO VP3831 LINEA90 NATURAL VITRAL</v>
          </cell>
          <cell r="D519" t="str">
            <v>UND</v>
          </cell>
          <cell r="E519">
            <v>29500</v>
          </cell>
        </row>
        <row r="520">
          <cell r="C520" t="str">
            <v>EMPAQUE MARIPOSA</v>
          </cell>
          <cell r="D520" t="str">
            <v>ML</v>
          </cell>
          <cell r="E520">
            <v>800</v>
          </cell>
        </row>
        <row r="521">
          <cell r="C521" t="str">
            <v>TORNILLERIA Nº8 -3/4</v>
          </cell>
          <cell r="D521" t="str">
            <v>GLB</v>
          </cell>
          <cell r="E521">
            <v>6345.0000000000009</v>
          </cell>
        </row>
        <row r="522">
          <cell r="C522" t="str">
            <v>VIDRIO TEMPLADO 10MM</v>
          </cell>
          <cell r="D522" t="str">
            <v>M2</v>
          </cell>
          <cell r="E522">
            <v>130700</v>
          </cell>
        </row>
        <row r="523">
          <cell r="C523" t="str">
            <v>JAMBA PERSIANA 6 Mts</v>
          </cell>
          <cell r="D523" t="str">
            <v>UND</v>
          </cell>
          <cell r="E523">
            <v>35900</v>
          </cell>
        </row>
        <row r="524">
          <cell r="C524" t="str">
            <v xml:space="preserve">TUBULAR ALUMINIO T-579 </v>
          </cell>
          <cell r="D524" t="str">
            <v>UND</v>
          </cell>
          <cell r="E524">
            <v>128894</v>
          </cell>
        </row>
        <row r="525">
          <cell r="C525" t="str">
            <v>SOPORTE PLATINA 4 X 4 X 1</v>
          </cell>
          <cell r="D525" t="str">
            <v>UND</v>
          </cell>
          <cell r="E525">
            <v>184558</v>
          </cell>
        </row>
        <row r="526">
          <cell r="C526" t="str">
            <v>PERNO 3/8 x 3" EXPANSIVO</v>
          </cell>
          <cell r="D526" t="str">
            <v>UND</v>
          </cell>
          <cell r="E526">
            <v>2975</v>
          </cell>
        </row>
        <row r="527">
          <cell r="C527" t="str">
            <v>GRÚA TELESCOPICA 30 A 50 TONELADAS</v>
          </cell>
          <cell r="D527" t="str">
            <v>DIA</v>
          </cell>
          <cell r="E527">
            <v>55000</v>
          </cell>
        </row>
        <row r="528">
          <cell r="C528" t="str">
            <v>SAND BLASTING GRANALLADORA</v>
          </cell>
          <cell r="D528" t="str">
            <v>DIA</v>
          </cell>
          <cell r="E528">
            <v>75000</v>
          </cell>
        </row>
        <row r="529">
          <cell r="C529" t="str">
            <v>OXICORTE (OXIGENO-ACETILENO)</v>
          </cell>
          <cell r="D529" t="str">
            <v>DIA</v>
          </cell>
          <cell r="E529">
            <v>27500</v>
          </cell>
        </row>
        <row r="530">
          <cell r="C530" t="str">
            <v>ANDAMIO CERTIFICADO</v>
          </cell>
          <cell r="D530" t="str">
            <v>U/D</v>
          </cell>
          <cell r="E530">
            <v>1400</v>
          </cell>
        </row>
        <row r="531">
          <cell r="C531" t="str">
            <v>SOLDADOR ELÉCTRICO</v>
          </cell>
          <cell r="D531" t="str">
            <v>DIA</v>
          </cell>
          <cell r="E531">
            <v>35000</v>
          </cell>
        </row>
        <row r="532">
          <cell r="C532" t="str">
            <v xml:space="preserve">ACERO ESTRUCTURAL ASTM A-572 GR.50 Y/O A-709 GR.50 </v>
          </cell>
          <cell r="D532" t="str">
            <v>KG</v>
          </cell>
          <cell r="E532">
            <v>7412.54</v>
          </cell>
        </row>
        <row r="533">
          <cell r="C533" t="str">
            <v>SOLDADURA 70XX x 1/8"</v>
          </cell>
          <cell r="D533" t="str">
            <v>KG</v>
          </cell>
          <cell r="E533">
            <v>26900</v>
          </cell>
        </row>
        <row r="534">
          <cell r="C534" t="str">
            <v>PINTURA ESMALTE SINTETICO</v>
          </cell>
          <cell r="D534" t="str">
            <v xml:space="preserve">GL </v>
          </cell>
          <cell r="E534">
            <v>122900</v>
          </cell>
        </row>
        <row r="535">
          <cell r="C535" t="str">
            <v>TORNILLO LÁMINA CAB LENTEJA PTA AGUDA 8X3/4</v>
          </cell>
          <cell r="D535" t="str">
            <v>UND</v>
          </cell>
          <cell r="E535">
            <v>74</v>
          </cell>
        </row>
        <row r="536">
          <cell r="C536" t="str">
            <v>MARCO PINO 8X210X100X3 CM</v>
          </cell>
          <cell r="D536" t="str">
            <v>UND</v>
          </cell>
          <cell r="E536">
            <v>48900</v>
          </cell>
        </row>
        <row r="537">
          <cell r="C537" t="str">
            <v>TORNILLO MADERA AUTOPERFORANTE 8X2 </v>
          </cell>
          <cell r="D537" t="str">
            <v>UND</v>
          </cell>
          <cell r="E537">
            <v>490</v>
          </cell>
        </row>
        <row r="538">
          <cell r="C538" t="str">
            <v>PEGANTE PARA MADERA APLICADOR X 250 GRAMOS</v>
          </cell>
          <cell r="D538" t="str">
            <v>UND</v>
          </cell>
          <cell r="E538">
            <v>9900</v>
          </cell>
        </row>
        <row r="539">
          <cell r="C539" t="str">
            <v>TUBERÍA ESTRUCTURAL 2 REDONDO 4MM COLMENA</v>
          </cell>
          <cell r="D539" t="str">
            <v>UND</v>
          </cell>
          <cell r="E539">
            <v>288085</v>
          </cell>
        </row>
        <row r="540">
          <cell r="C540" t="str">
            <v>TABLERO PARA BALONCESTO EN ACRILICO 10 MM</v>
          </cell>
          <cell r="D540" t="str">
            <v>UND</v>
          </cell>
          <cell r="E540">
            <v>412930</v>
          </cell>
        </row>
        <row r="541">
          <cell r="C541" t="str">
            <v>SEGUETA SIN MARCO</v>
          </cell>
          <cell r="D541" t="str">
            <v>UND</v>
          </cell>
          <cell r="E541">
            <v>11900</v>
          </cell>
        </row>
        <row r="542">
          <cell r="C542" t="str">
            <v>MOTONIVELADORA</v>
          </cell>
          <cell r="D542" t="str">
            <v>HORA</v>
          </cell>
          <cell r="E542">
            <v>180000</v>
          </cell>
        </row>
        <row r="543">
          <cell r="C543" t="str">
            <v>CARROTANQUE DE AGUA(1000 GALONES)</v>
          </cell>
          <cell r="D543" t="str">
            <v>HORA</v>
          </cell>
          <cell r="E543">
            <v>64147</v>
          </cell>
        </row>
        <row r="544">
          <cell r="C544" t="str">
            <v>TALADRO</v>
          </cell>
          <cell r="D544" t="str">
            <v>HORA</v>
          </cell>
          <cell r="E544">
            <v>6062</v>
          </cell>
        </row>
        <row r="546">
          <cell r="C546" t="str">
            <v>Insumos Actualizados 2023=</v>
          </cell>
          <cell r="E546">
            <v>403</v>
          </cell>
        </row>
        <row r="547">
          <cell r="C547" t="str">
            <v>Insumos no identificados=</v>
          </cell>
          <cell r="E547">
            <v>2</v>
          </cell>
        </row>
        <row r="548">
          <cell r="C548" t="str">
            <v>Insumos sin actualizar=</v>
          </cell>
          <cell r="E548">
            <v>134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ACE50-BCA8-4975-821F-E053A4EF97B0}">
  <dimension ref="F4:Q27"/>
  <sheetViews>
    <sheetView tabSelected="1" view="pageBreakPreview" topLeftCell="D1" zoomScaleNormal="100" zoomScaleSheetLayoutView="100" workbookViewId="0">
      <selection activeCell="F4" sqref="F4:K4"/>
    </sheetView>
  </sheetViews>
  <sheetFormatPr baseColWidth="10" defaultRowHeight="15" x14ac:dyDescent="0.25"/>
  <cols>
    <col min="6" max="6" width="5.42578125" bestFit="1" customWidth="1"/>
    <col min="7" max="7" width="43.7109375" customWidth="1"/>
    <col min="8" max="8" width="4.85546875" bestFit="1" customWidth="1"/>
    <col min="9" max="9" width="11.85546875" style="10" customWidth="1"/>
    <col min="10" max="10" width="12.85546875" bestFit="1" customWidth="1"/>
    <col min="11" max="11" width="17.140625" bestFit="1" customWidth="1"/>
    <col min="12" max="12" width="15.7109375" style="12" bestFit="1" customWidth="1"/>
    <col min="13" max="13" width="15.7109375" bestFit="1" customWidth="1"/>
    <col min="14" max="14" width="16.7109375" bestFit="1" customWidth="1"/>
    <col min="15" max="15" width="12" bestFit="1" customWidth="1"/>
    <col min="17" max="17" width="15.7109375" bestFit="1" customWidth="1"/>
  </cols>
  <sheetData>
    <row r="4" spans="6:17" ht="15.75" thickBot="1" x14ac:dyDescent="0.3">
      <c r="F4" s="272" t="s">
        <v>111</v>
      </c>
      <c r="G4" s="272"/>
      <c r="H4" s="272"/>
      <c r="I4" s="272"/>
      <c r="J4" s="272"/>
      <c r="K4" s="272"/>
    </row>
    <row r="5" spans="6:17" ht="34.15" customHeight="1" x14ac:dyDescent="0.25">
      <c r="F5" s="275" t="s">
        <v>110</v>
      </c>
      <c r="G5" s="276"/>
      <c r="H5" s="276"/>
      <c r="I5" s="276"/>
      <c r="J5" s="276"/>
      <c r="K5" s="277"/>
    </row>
    <row r="6" spans="6:17" ht="28.15" customHeight="1" x14ac:dyDescent="0.25">
      <c r="F6" s="15" t="s">
        <v>3</v>
      </c>
      <c r="G6" s="16" t="s">
        <v>4</v>
      </c>
      <c r="H6" s="17" t="s">
        <v>0</v>
      </c>
      <c r="I6" s="16" t="s">
        <v>5</v>
      </c>
      <c r="J6" s="16" t="s">
        <v>6</v>
      </c>
      <c r="K6" s="18" t="s">
        <v>7</v>
      </c>
    </row>
    <row r="7" spans="6:17" x14ac:dyDescent="0.25">
      <c r="F7" s="8">
        <v>1</v>
      </c>
      <c r="G7" s="2" t="s">
        <v>10</v>
      </c>
      <c r="H7" s="1"/>
      <c r="I7" s="1"/>
      <c r="J7" s="2"/>
      <c r="K7" s="9">
        <f>SUM(K8:K8)</f>
        <v>646750</v>
      </c>
    </row>
    <row r="8" spans="6:17" ht="31.15" customHeight="1" x14ac:dyDescent="0.25">
      <c r="F8" s="3">
        <v>1.01</v>
      </c>
      <c r="G8" s="4" t="s">
        <v>11</v>
      </c>
      <c r="H8" s="5" t="s">
        <v>8</v>
      </c>
      <c r="I8" s="5">
        <f>+MEMORIAS!N5</f>
        <v>99.5</v>
      </c>
      <c r="J8" s="169">
        <f>+APUS!L33</f>
        <v>6500</v>
      </c>
      <c r="K8" s="6">
        <f>J8*I8</f>
        <v>646750</v>
      </c>
      <c r="M8" s="12"/>
      <c r="O8" s="13"/>
      <c r="Q8" s="12"/>
    </row>
    <row r="9" spans="6:17" x14ac:dyDescent="0.25">
      <c r="F9" s="8">
        <v>2</v>
      </c>
      <c r="G9" s="2" t="s">
        <v>12</v>
      </c>
      <c r="H9" s="1"/>
      <c r="I9" s="1"/>
      <c r="J9" s="170"/>
      <c r="K9" s="9">
        <f>SUM(K10:K10)</f>
        <v>26725700</v>
      </c>
    </row>
    <row r="10" spans="6:17" ht="36" x14ac:dyDescent="0.25">
      <c r="F10" s="3">
        <v>2.0099999999999998</v>
      </c>
      <c r="G10" s="4" t="s">
        <v>45</v>
      </c>
      <c r="H10" s="5" t="s">
        <v>8</v>
      </c>
      <c r="I10" s="5">
        <f>+MEMORIAS!N8</f>
        <v>99.5</v>
      </c>
      <c r="J10" s="169">
        <f>+APUS!L64</f>
        <v>268600</v>
      </c>
      <c r="K10" s="7">
        <f>+J10*I10</f>
        <v>26725700</v>
      </c>
    </row>
    <row r="11" spans="6:17" x14ac:dyDescent="0.25">
      <c r="F11" s="8">
        <v>3</v>
      </c>
      <c r="G11" s="2" t="s">
        <v>13</v>
      </c>
      <c r="H11" s="1"/>
      <c r="I11" s="1"/>
      <c r="J11" s="170"/>
      <c r="K11" s="9">
        <f>SUM(K12:K13)</f>
        <v>3699999.9999999995</v>
      </c>
    </row>
    <row r="12" spans="6:17" ht="24" x14ac:dyDescent="0.25">
      <c r="F12" s="3">
        <v>3.01</v>
      </c>
      <c r="G12" s="4" t="s">
        <v>14</v>
      </c>
      <c r="H12" s="5" t="s">
        <v>8</v>
      </c>
      <c r="I12" s="5">
        <f>+MEMORIAS!N11</f>
        <v>250</v>
      </c>
      <c r="J12" s="169">
        <f>+APUS!L92</f>
        <v>11499.999999999998</v>
      </c>
      <c r="K12" s="7">
        <f>+J12*I12</f>
        <v>2874999.9999999995</v>
      </c>
    </row>
    <row r="13" spans="6:17" ht="36" x14ac:dyDescent="0.25">
      <c r="F13" s="3">
        <v>3.02</v>
      </c>
      <c r="G13" s="4" t="s">
        <v>15</v>
      </c>
      <c r="H13" s="5" t="s">
        <v>9</v>
      </c>
      <c r="I13" s="5">
        <f>+MEMORIAS!N13</f>
        <v>5</v>
      </c>
      <c r="J13" s="169">
        <f>+APUS!L123</f>
        <v>165000</v>
      </c>
      <c r="K13" s="7">
        <f>+J13*I13</f>
        <v>825000</v>
      </c>
    </row>
    <row r="14" spans="6:17" x14ac:dyDescent="0.25">
      <c r="F14" s="8">
        <v>4</v>
      </c>
      <c r="G14" s="2" t="s">
        <v>16</v>
      </c>
      <c r="H14" s="1"/>
      <c r="I14" s="1"/>
      <c r="J14" s="170"/>
      <c r="K14" s="9">
        <f>SUM(K15:K16)</f>
        <v>395000</v>
      </c>
    </row>
    <row r="15" spans="6:17" x14ac:dyDescent="0.25">
      <c r="F15" s="3">
        <v>4.01</v>
      </c>
      <c r="G15" s="4" t="s">
        <v>17</v>
      </c>
      <c r="H15" s="5" t="s">
        <v>9</v>
      </c>
      <c r="I15" s="5">
        <f>+MEMORIAS!N16</f>
        <v>1</v>
      </c>
      <c r="J15" s="169">
        <f>+APUS!L155</f>
        <v>210000.00000000003</v>
      </c>
      <c r="K15" s="7">
        <f>+J15*I15</f>
        <v>210000.00000000003</v>
      </c>
    </row>
    <row r="16" spans="6:17" x14ac:dyDescent="0.25">
      <c r="F16" s="3">
        <v>4.0199999999999996</v>
      </c>
      <c r="G16" s="4" t="s">
        <v>61</v>
      </c>
      <c r="H16" s="5" t="s">
        <v>9</v>
      </c>
      <c r="I16" s="5">
        <f>+MEMORIAS!N18</f>
        <v>2</v>
      </c>
      <c r="J16" s="169">
        <f>+APUS!L182</f>
        <v>92500</v>
      </c>
      <c r="K16" s="7">
        <f>+J16*I16</f>
        <v>185000</v>
      </c>
    </row>
    <row r="17" spans="6:14" x14ac:dyDescent="0.25">
      <c r="F17" s="278" t="s">
        <v>1</v>
      </c>
      <c r="G17" s="279"/>
      <c r="H17" s="279"/>
      <c r="I17" s="279"/>
      <c r="J17" s="279"/>
      <c r="K17" s="14">
        <f>+K7+K9+K11+K14</f>
        <v>31467450</v>
      </c>
      <c r="N17" s="12"/>
    </row>
    <row r="18" spans="6:14" x14ac:dyDescent="0.25">
      <c r="F18" s="280" t="s">
        <v>104</v>
      </c>
      <c r="G18" s="281"/>
      <c r="H18" s="281"/>
      <c r="I18" s="282"/>
      <c r="J18" s="271">
        <f>+'ANALISIS DEL AIU'!H19</f>
        <v>0.20085018493713347</v>
      </c>
      <c r="K18" s="14">
        <f>K17*J18</f>
        <v>6320243.1520000007</v>
      </c>
      <c r="N18" s="12"/>
    </row>
    <row r="19" spans="6:14" x14ac:dyDescent="0.25">
      <c r="F19" s="280" t="s">
        <v>105</v>
      </c>
      <c r="G19" s="281"/>
      <c r="H19" s="281"/>
      <c r="I19" s="282"/>
      <c r="J19" s="271">
        <f>+'ANALISIS DEL AIU'!H20</f>
        <v>0.01</v>
      </c>
      <c r="K19" s="14">
        <f>K17*0.01</f>
        <v>314674.5</v>
      </c>
      <c r="N19" s="12"/>
    </row>
    <row r="20" spans="6:14" x14ac:dyDescent="0.25">
      <c r="F20" s="280" t="s">
        <v>102</v>
      </c>
      <c r="G20" s="281"/>
      <c r="H20" s="281"/>
      <c r="I20" s="282"/>
      <c r="J20" s="271">
        <f>+'ANALISIS DEL AIU'!H21</f>
        <v>0.05</v>
      </c>
      <c r="K20" s="14">
        <f>K17*0.05</f>
        <v>1573372.5</v>
      </c>
    </row>
    <row r="21" spans="6:14" ht="15.75" thickBot="1" x14ac:dyDescent="0.3">
      <c r="F21" s="273" t="s">
        <v>2</v>
      </c>
      <c r="G21" s="274"/>
      <c r="H21" s="274"/>
      <c r="I21" s="274"/>
      <c r="J21" s="274"/>
      <c r="K21" s="167">
        <f>K17+K18+K19+K20</f>
        <v>39675740.152000003</v>
      </c>
      <c r="M21" s="12"/>
      <c r="N21" s="12"/>
    </row>
    <row r="23" spans="6:14" x14ac:dyDescent="0.25">
      <c r="I23" s="11"/>
    </row>
    <row r="24" spans="6:14" x14ac:dyDescent="0.25">
      <c r="G24" s="263"/>
    </row>
    <row r="26" spans="6:14" x14ac:dyDescent="0.25">
      <c r="G26" s="264" t="s">
        <v>106</v>
      </c>
    </row>
    <row r="27" spans="6:14" x14ac:dyDescent="0.25">
      <c r="G27" s="265" t="s">
        <v>107</v>
      </c>
    </row>
  </sheetData>
  <mergeCells count="7">
    <mergeCell ref="F4:K4"/>
    <mergeCell ref="F21:J21"/>
    <mergeCell ref="F5:K5"/>
    <mergeCell ref="F17:J17"/>
    <mergeCell ref="F18:I18"/>
    <mergeCell ref="F19:I19"/>
    <mergeCell ref="F20:I20"/>
  </mergeCells>
  <pageMargins left="0.7" right="0.7" top="0.75" bottom="0.75" header="0.3" footer="0.3"/>
  <pageSetup paperSize="9" scale="9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5975E-6F43-4CB6-BFA5-3A2DC3F36A7D}">
  <dimension ref="F4:L182"/>
  <sheetViews>
    <sheetView view="pageBreakPreview" zoomScaleNormal="100" zoomScaleSheetLayoutView="100" workbookViewId="0">
      <selection activeCell="I170" sqref="I170"/>
    </sheetView>
  </sheetViews>
  <sheetFormatPr baseColWidth="10" defaultRowHeight="15" x14ac:dyDescent="0.25"/>
  <cols>
    <col min="6" max="6" width="13.7109375" customWidth="1"/>
    <col min="7" max="7" width="22.85546875" customWidth="1"/>
    <col min="12" max="12" width="14.5703125" customWidth="1"/>
  </cols>
  <sheetData>
    <row r="4" spans="6:12" ht="15.75" thickBot="1" x14ac:dyDescent="0.3"/>
    <row r="5" spans="6:12" x14ac:dyDescent="0.25">
      <c r="F5" s="285" t="s">
        <v>18</v>
      </c>
      <c r="G5" s="286"/>
      <c r="H5" s="286"/>
      <c r="I5" s="286"/>
      <c r="J5" s="286"/>
      <c r="K5" s="286"/>
      <c r="L5" s="287"/>
    </row>
    <row r="6" spans="6:12" ht="15.75" thickBot="1" x14ac:dyDescent="0.3">
      <c r="F6" s="288"/>
      <c r="G6" s="289"/>
      <c r="H6" s="289"/>
      <c r="I6" s="289"/>
      <c r="J6" s="289"/>
      <c r="K6" s="289"/>
      <c r="L6" s="290"/>
    </row>
    <row r="7" spans="6:12" ht="15.75" thickBot="1" x14ac:dyDescent="0.3">
      <c r="F7" s="19"/>
      <c r="G7" s="20"/>
      <c r="H7" s="20"/>
      <c r="I7" s="21"/>
      <c r="J7" s="21"/>
      <c r="K7" s="21"/>
      <c r="L7" s="22"/>
    </row>
    <row r="8" spans="6:12" ht="15.75" thickBot="1" x14ac:dyDescent="0.3">
      <c r="F8" s="291" t="str">
        <f>+'PRESUPUESTO OFICIAL'!G8</f>
        <v xml:space="preserve">DESMONTE DE CIELO RAZO EXISTENTE EN LAMINA DE ICOPOR </v>
      </c>
      <c r="G8" s="292"/>
      <c r="H8" s="292"/>
      <c r="I8" s="292"/>
      <c r="J8" s="293"/>
      <c r="K8" s="23" t="s">
        <v>19</v>
      </c>
      <c r="L8" s="24">
        <f>+'PRESUPUESTO OFICIAL'!F8</f>
        <v>1.01</v>
      </c>
    </row>
    <row r="9" spans="6:12" ht="15.75" thickBot="1" x14ac:dyDescent="0.3">
      <c r="F9" s="294"/>
      <c r="G9" s="295"/>
      <c r="H9" s="295"/>
      <c r="I9" s="295"/>
      <c r="J9" s="296"/>
      <c r="K9" s="23" t="s">
        <v>20</v>
      </c>
      <c r="L9" s="25" t="str">
        <f>+'PRESUPUESTO OFICIAL'!H8</f>
        <v xml:space="preserve">M2 </v>
      </c>
    </row>
    <row r="10" spans="6:12" ht="15.75" thickBot="1" x14ac:dyDescent="0.3">
      <c r="F10" s="26" t="s">
        <v>21</v>
      </c>
      <c r="G10" s="27"/>
      <c r="H10" s="27"/>
      <c r="I10" s="27"/>
      <c r="J10" s="27"/>
      <c r="K10" s="27"/>
      <c r="L10" s="28"/>
    </row>
    <row r="11" spans="6:12" x14ac:dyDescent="0.25">
      <c r="F11" s="297" t="s">
        <v>22</v>
      </c>
      <c r="G11" s="298"/>
      <c r="H11" s="29" t="s">
        <v>23</v>
      </c>
      <c r="I11" s="29" t="s">
        <v>24</v>
      </c>
      <c r="J11" s="29" t="s">
        <v>25</v>
      </c>
      <c r="K11" s="29" t="s">
        <v>26</v>
      </c>
      <c r="L11" s="30"/>
    </row>
    <row r="12" spans="6:12" x14ac:dyDescent="0.25">
      <c r="F12" s="299" t="s">
        <v>27</v>
      </c>
      <c r="G12" s="300"/>
      <c r="H12" s="31" t="str">
        <f>VLOOKUP(F12,'[1]INSUMOS 2024'!$C$2:$E$4839,2,FALSE)</f>
        <v>%</v>
      </c>
      <c r="I12" s="32"/>
      <c r="J12" s="33"/>
      <c r="K12" s="32">
        <f>(L31+L21)*0.1</f>
        <v>450.90909090909093</v>
      </c>
      <c r="L12" s="34"/>
    </row>
    <row r="13" spans="6:12" x14ac:dyDescent="0.25">
      <c r="F13" s="299" t="s">
        <v>28</v>
      </c>
      <c r="G13" s="300"/>
      <c r="H13" s="31" t="str">
        <f>VLOOKUP(F13,'[1]INSUMOS 2024'!$C$2:$E$4839,2,FALSE)</f>
        <v>HORA</v>
      </c>
      <c r="I13" s="35">
        <f>VLOOKUP(F13,'[1]INSUMOS 2024'!$C$2:$E$4839,3,FALSE)</f>
        <v>2800</v>
      </c>
      <c r="J13" s="33">
        <v>0.55000000000000004</v>
      </c>
      <c r="K13" s="35">
        <f>I13*J13</f>
        <v>1540.0000000000002</v>
      </c>
      <c r="L13" s="36"/>
    </row>
    <row r="14" spans="6:12" ht="15.75" thickBot="1" x14ac:dyDescent="0.3">
      <c r="F14" s="283"/>
      <c r="G14" s="284"/>
      <c r="H14" s="37"/>
      <c r="I14" s="38"/>
      <c r="J14" s="39"/>
      <c r="K14" s="38"/>
      <c r="L14" s="40"/>
    </row>
    <row r="15" spans="6:12" ht="15.75" thickBot="1" x14ac:dyDescent="0.3">
      <c r="F15" s="41"/>
      <c r="G15" s="27"/>
      <c r="H15" s="27"/>
      <c r="I15" s="27"/>
      <c r="J15" s="27"/>
      <c r="K15" s="42" t="s">
        <v>29</v>
      </c>
      <c r="L15" s="43">
        <f>SUM(K12:K14)</f>
        <v>1990.9090909090912</v>
      </c>
    </row>
    <row r="16" spans="6:12" ht="39" thickBot="1" x14ac:dyDescent="0.3">
      <c r="F16" s="26" t="s">
        <v>30</v>
      </c>
      <c r="G16" s="27"/>
      <c r="H16" s="27"/>
      <c r="I16" s="27"/>
      <c r="J16" s="27"/>
      <c r="K16" s="27"/>
      <c r="L16" s="28"/>
    </row>
    <row r="17" spans="6:12" x14ac:dyDescent="0.25">
      <c r="F17" s="297" t="s">
        <v>22</v>
      </c>
      <c r="G17" s="298"/>
      <c r="H17" s="29" t="s">
        <v>31</v>
      </c>
      <c r="I17" s="29" t="s">
        <v>32</v>
      </c>
      <c r="J17" s="29" t="s">
        <v>33</v>
      </c>
      <c r="K17" s="29" t="s">
        <v>26</v>
      </c>
      <c r="L17" s="30"/>
    </row>
    <row r="18" spans="6:12" x14ac:dyDescent="0.25">
      <c r="F18" s="299"/>
      <c r="G18" s="300"/>
      <c r="H18" s="31"/>
      <c r="I18" s="32"/>
      <c r="J18" s="33"/>
      <c r="K18" s="32"/>
      <c r="L18" s="34"/>
    </row>
    <row r="19" spans="6:12" x14ac:dyDescent="0.25">
      <c r="F19" s="299"/>
      <c r="G19" s="300"/>
      <c r="H19" s="31"/>
      <c r="I19" s="32"/>
      <c r="J19" s="33"/>
      <c r="K19" s="32"/>
      <c r="L19" s="34"/>
    </row>
    <row r="20" spans="6:12" ht="15.75" thickBot="1" x14ac:dyDescent="0.3">
      <c r="F20" s="283"/>
      <c r="G20" s="284"/>
      <c r="H20" s="37"/>
      <c r="I20" s="38"/>
      <c r="J20" s="39"/>
      <c r="K20" s="38"/>
      <c r="L20" s="40"/>
    </row>
    <row r="21" spans="6:12" ht="15.75" thickBot="1" x14ac:dyDescent="0.3">
      <c r="F21" s="41"/>
      <c r="G21" s="27"/>
      <c r="H21" s="27"/>
      <c r="I21" s="27"/>
      <c r="J21" s="27"/>
      <c r="K21" s="42" t="s">
        <v>29</v>
      </c>
      <c r="L21" s="44">
        <f>SUM(K18:K20)</f>
        <v>0</v>
      </c>
    </row>
    <row r="22" spans="6:12" ht="39" thickBot="1" x14ac:dyDescent="0.3">
      <c r="F22" s="26" t="s">
        <v>34</v>
      </c>
      <c r="G22" s="27"/>
      <c r="H22" s="27"/>
      <c r="I22" s="27"/>
      <c r="J22" s="27"/>
      <c r="K22" s="27"/>
      <c r="L22" s="28"/>
    </row>
    <row r="23" spans="6:12" ht="15.75" thickTop="1" x14ac:dyDescent="0.25">
      <c r="F23" s="301" t="s">
        <v>35</v>
      </c>
      <c r="G23" s="302"/>
      <c r="H23" s="45" t="s">
        <v>36</v>
      </c>
      <c r="I23" s="45" t="s">
        <v>37</v>
      </c>
      <c r="J23" s="45" t="s">
        <v>38</v>
      </c>
      <c r="K23" s="45" t="s">
        <v>26</v>
      </c>
      <c r="L23" s="46"/>
    </row>
    <row r="24" spans="6:12" x14ac:dyDescent="0.25">
      <c r="F24" s="299"/>
      <c r="G24" s="300"/>
      <c r="H24" s="33"/>
      <c r="I24" s="47"/>
      <c r="J24" s="32"/>
      <c r="K24" s="48"/>
      <c r="L24" s="34"/>
    </row>
    <row r="25" spans="6:12" ht="15.75" thickBot="1" x14ac:dyDescent="0.3">
      <c r="F25" s="303"/>
      <c r="G25" s="304"/>
      <c r="H25" s="49"/>
      <c r="I25" s="49"/>
      <c r="J25" s="49"/>
      <c r="K25" s="50"/>
      <c r="L25" s="51"/>
    </row>
    <row r="26" spans="6:12" ht="16.5" thickTop="1" thickBot="1" x14ac:dyDescent="0.3">
      <c r="F26" s="41"/>
      <c r="G26" s="27"/>
      <c r="H26" s="27"/>
      <c r="I26" s="27"/>
      <c r="J26" s="27"/>
      <c r="K26" s="42" t="s">
        <v>29</v>
      </c>
      <c r="L26" s="52">
        <f>SUM(K24:K25)</f>
        <v>0</v>
      </c>
    </row>
    <row r="27" spans="6:12" ht="26.25" thickBot="1" x14ac:dyDescent="0.3">
      <c r="F27" s="26" t="s">
        <v>39</v>
      </c>
      <c r="G27" s="27"/>
      <c r="H27" s="53"/>
      <c r="I27" s="53"/>
      <c r="J27" s="53"/>
      <c r="K27" s="53"/>
      <c r="L27" s="54"/>
    </row>
    <row r="28" spans="6:12" ht="15.75" thickTop="1" x14ac:dyDescent="0.25">
      <c r="F28" s="55" t="s">
        <v>40</v>
      </c>
      <c r="G28" s="305" t="s">
        <v>41</v>
      </c>
      <c r="H28" s="306"/>
      <c r="I28" s="305" t="s">
        <v>25</v>
      </c>
      <c r="J28" s="306"/>
      <c r="K28" s="56" t="s">
        <v>26</v>
      </c>
      <c r="L28" s="57"/>
    </row>
    <row r="29" spans="6:12" ht="33.75" x14ac:dyDescent="0.25">
      <c r="F29" s="58" t="s">
        <v>42</v>
      </c>
      <c r="G29" s="307">
        <f>VLOOKUP(F29,[1]A.CUADRILLAS!$A$44:$C$68,2,FALSE)</f>
        <v>23988.303112520403</v>
      </c>
      <c r="H29" s="308"/>
      <c r="I29" s="309">
        <v>0.18797039907076393</v>
      </c>
      <c r="J29" s="310"/>
      <c r="K29" s="59">
        <f>I29*G29</f>
        <v>4509.090909090909</v>
      </c>
      <c r="L29" s="60"/>
    </row>
    <row r="30" spans="6:12" ht="15.75" thickBot="1" x14ac:dyDescent="0.3">
      <c r="F30" s="61"/>
      <c r="G30" s="50"/>
      <c r="H30" s="62"/>
      <c r="I30" s="62"/>
      <c r="J30" s="63"/>
      <c r="K30" s="62"/>
      <c r="L30" s="64"/>
    </row>
    <row r="31" spans="6:12" ht="16.5" thickTop="1" thickBot="1" x14ac:dyDescent="0.3">
      <c r="F31" s="41"/>
      <c r="G31" s="27"/>
      <c r="H31" s="53"/>
      <c r="I31" s="53"/>
      <c r="J31" s="53"/>
      <c r="K31" s="65" t="s">
        <v>29</v>
      </c>
      <c r="L31" s="66">
        <f>SUM(K29:K30)</f>
        <v>4509.090909090909</v>
      </c>
    </row>
    <row r="32" spans="6:12" ht="15.75" thickBot="1" x14ac:dyDescent="0.3">
      <c r="F32" s="41"/>
      <c r="G32" s="27"/>
      <c r="H32" s="27"/>
      <c r="I32" s="27"/>
      <c r="J32" s="27"/>
      <c r="K32" s="67"/>
      <c r="L32" s="28"/>
    </row>
    <row r="33" spans="6:12" ht="15.75" thickBot="1" x14ac:dyDescent="0.3">
      <c r="F33" s="68"/>
      <c r="G33" s="69"/>
      <c r="H33" s="69"/>
      <c r="I33" s="70" t="s">
        <v>43</v>
      </c>
      <c r="J33" s="71"/>
      <c r="K33" s="71"/>
      <c r="L33" s="66">
        <f>L15+L21+L26+L31</f>
        <v>6500</v>
      </c>
    </row>
    <row r="36" spans="6:12" ht="15.75" thickBot="1" x14ac:dyDescent="0.3"/>
    <row r="37" spans="6:12" ht="15.75" x14ac:dyDescent="0.25">
      <c r="F37" s="285" t="s">
        <v>18</v>
      </c>
      <c r="G37" s="286"/>
      <c r="H37" s="286"/>
      <c r="I37" s="286"/>
      <c r="J37" s="286"/>
      <c r="K37" s="286"/>
      <c r="L37" s="287"/>
    </row>
    <row r="38" spans="6:12" ht="15.75" thickBot="1" x14ac:dyDescent="0.3">
      <c r="F38" s="19"/>
      <c r="G38" s="20"/>
      <c r="H38" s="20"/>
      <c r="I38" s="21"/>
      <c r="J38" s="21"/>
      <c r="K38" s="21"/>
      <c r="L38" s="22"/>
    </row>
    <row r="39" spans="6:12" ht="30" customHeight="1" thickBot="1" x14ac:dyDescent="0.3">
      <c r="F39" s="291" t="str">
        <f>+'PRESUPUESTO OFICIAL'!G10</f>
        <v xml:space="preserve">SUMINISTRO E INSTALACION DE REJA DE SEGURIDAD EN VARILLA CUADRADA Y/O MALLA ELECTROSOLDADA INCLUYE ANGULO Y REFUERZOS NECESARIOS </v>
      </c>
      <c r="G39" s="292"/>
      <c r="H39" s="292"/>
      <c r="I39" s="292"/>
      <c r="J39" s="293"/>
      <c r="K39" s="23" t="s">
        <v>19</v>
      </c>
      <c r="L39" s="24">
        <f>+'PRESUPUESTO OFICIAL'!F10</f>
        <v>2.0099999999999998</v>
      </c>
    </row>
    <row r="40" spans="6:12" ht="15.75" thickBot="1" x14ac:dyDescent="0.3">
      <c r="F40" s="294"/>
      <c r="G40" s="295"/>
      <c r="H40" s="295"/>
      <c r="I40" s="295"/>
      <c r="J40" s="296"/>
      <c r="K40" s="23" t="s">
        <v>20</v>
      </c>
      <c r="L40" s="25" t="str">
        <f>+'PRESUPUESTO OFICIAL'!H10</f>
        <v xml:space="preserve">M2 </v>
      </c>
    </row>
    <row r="41" spans="6:12" ht="15.75" thickBot="1" x14ac:dyDescent="0.3">
      <c r="F41" s="26" t="s">
        <v>21</v>
      </c>
      <c r="G41" s="27"/>
      <c r="H41" s="27"/>
      <c r="I41" s="27"/>
      <c r="J41" s="27"/>
      <c r="K41" s="27"/>
      <c r="L41" s="28"/>
    </row>
    <row r="42" spans="6:12" x14ac:dyDescent="0.25">
      <c r="F42" s="297" t="s">
        <v>22</v>
      </c>
      <c r="G42" s="298"/>
      <c r="H42" s="29" t="s">
        <v>23</v>
      </c>
      <c r="I42" s="29" t="s">
        <v>24</v>
      </c>
      <c r="J42" s="29" t="s">
        <v>25</v>
      </c>
      <c r="K42" s="29" t="s">
        <v>26</v>
      </c>
      <c r="L42" s="30"/>
    </row>
    <row r="43" spans="6:12" x14ac:dyDescent="0.25">
      <c r="F43" s="299" t="s">
        <v>27</v>
      </c>
      <c r="G43" s="300"/>
      <c r="H43" s="31" t="str">
        <f>VLOOKUP(F43,'[1]INSUMOS 2024'!$C$2:$E$4839,2,FALSE)</f>
        <v>%</v>
      </c>
      <c r="I43" s="32"/>
      <c r="J43" s="33"/>
      <c r="K43" s="32">
        <f>(L62+L56)*0.1</f>
        <v>4341.8181818181829</v>
      </c>
      <c r="L43" s="34"/>
    </row>
    <row r="44" spans="6:12" ht="15.75" thickBot="1" x14ac:dyDescent="0.3">
      <c r="F44" s="299" t="s">
        <v>28</v>
      </c>
      <c r="G44" s="300"/>
      <c r="H44" s="31" t="str">
        <f>VLOOKUP(F44,'[1]INSUMOS 2024'!$C$2:$E$4839,2,FALSE)</f>
        <v>HORA</v>
      </c>
      <c r="I44" s="35">
        <f>VLOOKUP(F44,'[1]INSUMOS 2024'!$C$2:$E$4839,3,FALSE)</f>
        <v>2800</v>
      </c>
      <c r="J44" s="33">
        <v>0.3</v>
      </c>
      <c r="K44" s="35">
        <f>I44*J44</f>
        <v>840</v>
      </c>
      <c r="L44" s="40"/>
    </row>
    <row r="45" spans="6:12" ht="15.75" thickBot="1" x14ac:dyDescent="0.3">
      <c r="F45" s="41"/>
      <c r="G45" s="27"/>
      <c r="H45" s="27"/>
      <c r="I45" s="27"/>
      <c r="J45" s="27"/>
      <c r="K45" s="42" t="s">
        <v>29</v>
      </c>
      <c r="L45" s="43">
        <f>SUM(K43:K44)</f>
        <v>5181.8181818181829</v>
      </c>
    </row>
    <row r="46" spans="6:12" ht="38.25" x14ac:dyDescent="0.25">
      <c r="F46" s="26" t="s">
        <v>30</v>
      </c>
      <c r="G46" s="27"/>
      <c r="H46" s="27"/>
      <c r="I46" s="27"/>
      <c r="J46" s="27"/>
      <c r="K46" s="27"/>
      <c r="L46" s="28"/>
    </row>
    <row r="47" spans="6:12" ht="15.75" thickBot="1" x14ac:dyDescent="0.3">
      <c r="F47" s="26"/>
      <c r="G47" s="27"/>
      <c r="H47" s="27"/>
      <c r="I47" s="27"/>
      <c r="J47" s="27"/>
      <c r="K47" s="27"/>
      <c r="L47" s="28"/>
    </row>
    <row r="48" spans="6:12" x14ac:dyDescent="0.25">
      <c r="F48" s="297" t="s">
        <v>22</v>
      </c>
      <c r="G48" s="298"/>
      <c r="H48" s="29" t="s">
        <v>31</v>
      </c>
      <c r="I48" s="29" t="s">
        <v>32</v>
      </c>
      <c r="J48" s="29" t="s">
        <v>33</v>
      </c>
      <c r="K48" s="29" t="s">
        <v>26</v>
      </c>
      <c r="L48" s="30"/>
    </row>
    <row r="49" spans="6:12" ht="29.45" customHeight="1" x14ac:dyDescent="0.25">
      <c r="F49" s="299" t="s">
        <v>46</v>
      </c>
      <c r="G49" s="300"/>
      <c r="H49" s="72" t="s">
        <v>8</v>
      </c>
      <c r="I49" s="73">
        <v>220000</v>
      </c>
      <c r="J49" s="74">
        <v>1</v>
      </c>
      <c r="K49" s="73">
        <f t="shared" ref="K49" si="0">I49*J49</f>
        <v>220000</v>
      </c>
      <c r="L49" s="75"/>
    </row>
    <row r="50" spans="6:12" ht="15.75" thickBot="1" x14ac:dyDescent="0.3">
      <c r="F50" s="283"/>
      <c r="G50" s="284"/>
      <c r="H50" s="37"/>
      <c r="I50" s="38"/>
      <c r="J50" s="39"/>
      <c r="K50" s="38"/>
      <c r="L50" s="40"/>
    </row>
    <row r="51" spans="6:12" ht="15.75" thickBot="1" x14ac:dyDescent="0.3">
      <c r="F51" s="41"/>
      <c r="G51" s="27"/>
      <c r="H51" s="27"/>
      <c r="I51" s="27"/>
      <c r="J51" s="27"/>
      <c r="K51" s="42" t="s">
        <v>29</v>
      </c>
      <c r="L51" s="44">
        <f>SUM(K49:K50)</f>
        <v>220000</v>
      </c>
    </row>
    <row r="52" spans="6:12" ht="39" thickBot="1" x14ac:dyDescent="0.3">
      <c r="F52" s="26" t="s">
        <v>34</v>
      </c>
      <c r="G52" s="27"/>
      <c r="H52" s="27"/>
      <c r="I52" s="27"/>
      <c r="J52" s="27"/>
      <c r="K52" s="27"/>
      <c r="L52" s="28"/>
    </row>
    <row r="53" spans="6:12" ht="15.75" thickTop="1" x14ac:dyDescent="0.25">
      <c r="F53" s="301" t="s">
        <v>35</v>
      </c>
      <c r="G53" s="302"/>
      <c r="H53" s="45" t="s">
        <v>36</v>
      </c>
      <c r="I53" s="45" t="s">
        <v>37</v>
      </c>
      <c r="J53" s="45" t="s">
        <v>38</v>
      </c>
      <c r="K53" s="45" t="s">
        <v>26</v>
      </c>
      <c r="L53" s="46"/>
    </row>
    <row r="54" spans="6:12" x14ac:dyDescent="0.25">
      <c r="F54" s="299"/>
      <c r="G54" s="300"/>
      <c r="H54" s="33"/>
      <c r="I54" s="47"/>
      <c r="J54" s="32"/>
      <c r="K54" s="48"/>
      <c r="L54" s="34"/>
    </row>
    <row r="55" spans="6:12" ht="15.75" thickBot="1" x14ac:dyDescent="0.3">
      <c r="F55" s="303"/>
      <c r="G55" s="304"/>
      <c r="H55" s="49"/>
      <c r="I55" s="49"/>
      <c r="J55" s="49"/>
      <c r="K55" s="50"/>
      <c r="L55" s="51"/>
    </row>
    <row r="56" spans="6:12" ht="16.5" thickTop="1" thickBot="1" x14ac:dyDescent="0.3">
      <c r="F56" s="41"/>
      <c r="G56" s="27"/>
      <c r="H56" s="27"/>
      <c r="I56" s="27"/>
      <c r="J56" s="27"/>
      <c r="K56" s="42" t="s">
        <v>29</v>
      </c>
      <c r="L56" s="52">
        <f>SUM(K54:K55)</f>
        <v>0</v>
      </c>
    </row>
    <row r="57" spans="6:12" ht="26.25" thickBot="1" x14ac:dyDescent="0.3">
      <c r="F57" s="26" t="s">
        <v>39</v>
      </c>
      <c r="G57" s="27"/>
      <c r="H57" s="27"/>
      <c r="I57" s="27"/>
      <c r="J57" s="27"/>
      <c r="K57" s="27"/>
      <c r="L57" s="28"/>
    </row>
    <row r="58" spans="6:12" ht="15.75" thickTop="1" x14ac:dyDescent="0.25">
      <c r="F58" s="55" t="s">
        <v>40</v>
      </c>
      <c r="G58" s="305" t="s">
        <v>41</v>
      </c>
      <c r="H58" s="306"/>
      <c r="I58" s="305" t="s">
        <v>25</v>
      </c>
      <c r="J58" s="306"/>
      <c r="K58" s="56" t="s">
        <v>26</v>
      </c>
      <c r="L58" s="57"/>
    </row>
    <row r="59" spans="6:12" ht="45" x14ac:dyDescent="0.25">
      <c r="F59" s="76" t="s">
        <v>44</v>
      </c>
      <c r="G59" s="311">
        <f>VLOOKUP(F59,[1]A.CUADRILLAS!$A$44:$C$68,2,FALSE)</f>
        <v>48486.122643137656</v>
      </c>
      <c r="H59" s="312"/>
      <c r="I59" s="309">
        <v>0.89547646731300123</v>
      </c>
      <c r="J59" s="310"/>
      <c r="K59" s="73">
        <f>I59*G59</f>
        <v>43418.181818181823</v>
      </c>
      <c r="L59" s="60"/>
    </row>
    <row r="60" spans="6:12" x14ac:dyDescent="0.25">
      <c r="F60" s="58"/>
      <c r="G60" s="32"/>
      <c r="H60" s="77"/>
      <c r="I60" s="73"/>
      <c r="J60" s="78"/>
      <c r="K60" s="79"/>
      <c r="L60" s="60"/>
    </row>
    <row r="61" spans="6:12" ht="15.75" thickBot="1" x14ac:dyDescent="0.3">
      <c r="F61" s="61"/>
      <c r="G61" s="50"/>
      <c r="H61" s="62"/>
      <c r="I61" s="62"/>
      <c r="J61" s="63"/>
      <c r="K61" s="62"/>
      <c r="L61" s="64"/>
    </row>
    <row r="62" spans="6:12" ht="16.5" thickTop="1" thickBot="1" x14ac:dyDescent="0.3">
      <c r="F62" s="41"/>
      <c r="G62" s="27"/>
      <c r="H62" s="27"/>
      <c r="I62" s="27"/>
      <c r="J62" s="27"/>
      <c r="K62" s="42" t="s">
        <v>29</v>
      </c>
      <c r="L62" s="43">
        <f>SUM(K59:K61)</f>
        <v>43418.181818181823</v>
      </c>
    </row>
    <row r="63" spans="6:12" ht="15.75" thickBot="1" x14ac:dyDescent="0.3">
      <c r="F63" s="41"/>
      <c r="G63" s="27"/>
      <c r="H63" s="27"/>
      <c r="I63" s="27"/>
      <c r="J63" s="27"/>
      <c r="K63" s="67"/>
      <c r="L63" s="28"/>
    </row>
    <row r="64" spans="6:12" ht="15.75" thickBot="1" x14ac:dyDescent="0.3">
      <c r="F64" s="68"/>
      <c r="G64" s="69"/>
      <c r="H64" s="69"/>
      <c r="I64" s="70" t="s">
        <v>43</v>
      </c>
      <c r="J64" s="71"/>
      <c r="K64" s="71"/>
      <c r="L64" s="66">
        <f>L45+L51+L56+L62</f>
        <v>268600</v>
      </c>
    </row>
    <row r="67" spans="6:12" ht="15.75" thickBot="1" x14ac:dyDescent="0.3"/>
    <row r="68" spans="6:12" x14ac:dyDescent="0.25">
      <c r="F68" s="313" t="s">
        <v>18</v>
      </c>
      <c r="G68" s="314"/>
      <c r="H68" s="314"/>
      <c r="I68" s="314"/>
      <c r="J68" s="314"/>
      <c r="K68" s="314"/>
      <c r="L68" s="315"/>
    </row>
    <row r="69" spans="6:12" ht="15.75" thickBot="1" x14ac:dyDescent="0.3">
      <c r="F69" s="316"/>
      <c r="G69" s="317"/>
      <c r="H69" s="317"/>
      <c r="I69" s="317"/>
      <c r="J69" s="317"/>
      <c r="K69" s="317"/>
      <c r="L69" s="318"/>
    </row>
    <row r="70" spans="6:12" ht="15.75" thickBot="1" x14ac:dyDescent="0.3">
      <c r="F70" s="319" t="str">
        <f>+'PRESUPUESTO OFICIAL'!G12</f>
        <v xml:space="preserve">APLICACION DE PINTURA TIPO 1 VINILO INCLUYE BROCHAS, RODILLOS Y CINTA DE ENMASCARAR </v>
      </c>
      <c r="G70" s="320"/>
      <c r="H70" s="320"/>
      <c r="I70" s="320"/>
      <c r="J70" s="321"/>
      <c r="K70" s="80" t="s">
        <v>19</v>
      </c>
      <c r="L70" s="81">
        <f>+'PRESUPUESTO OFICIAL'!F12</f>
        <v>3.01</v>
      </c>
    </row>
    <row r="71" spans="6:12" ht="15.75" thickBot="1" x14ac:dyDescent="0.3">
      <c r="F71" s="322"/>
      <c r="G71" s="323"/>
      <c r="H71" s="323"/>
      <c r="I71" s="323"/>
      <c r="J71" s="324"/>
      <c r="K71" s="80" t="s">
        <v>20</v>
      </c>
      <c r="L71" s="82" t="str">
        <f>+'PRESUPUESTO OFICIAL'!H12</f>
        <v xml:space="preserve">M2 </v>
      </c>
    </row>
    <row r="72" spans="6:12" ht="15.75" thickBot="1" x14ac:dyDescent="0.3">
      <c r="F72" s="83" t="s">
        <v>21</v>
      </c>
      <c r="G72" s="84"/>
      <c r="H72" s="84"/>
      <c r="I72" s="84"/>
      <c r="J72" s="84"/>
      <c r="K72" s="84"/>
      <c r="L72" s="85"/>
    </row>
    <row r="73" spans="6:12" ht="15.75" thickBot="1" x14ac:dyDescent="0.3">
      <c r="F73" s="86" t="s">
        <v>22</v>
      </c>
      <c r="G73" s="87"/>
      <c r="H73" s="88" t="s">
        <v>23</v>
      </c>
      <c r="I73" s="88" t="s">
        <v>24</v>
      </c>
      <c r="J73" s="88" t="s">
        <v>25</v>
      </c>
      <c r="K73" s="88" t="s">
        <v>26</v>
      </c>
      <c r="L73" s="89"/>
    </row>
    <row r="74" spans="6:12" ht="23.25" thickBot="1" x14ac:dyDescent="0.3">
      <c r="F74" s="90" t="s">
        <v>47</v>
      </c>
      <c r="G74" s="91"/>
      <c r="H74" s="92" t="s">
        <v>48</v>
      </c>
      <c r="I74" s="93"/>
      <c r="J74" s="94"/>
      <c r="K74" s="93">
        <f>(L90+L85)*0.039</f>
        <v>314.36477382098167</v>
      </c>
      <c r="L74" s="89"/>
    </row>
    <row r="75" spans="6:12" ht="15.75" thickBot="1" x14ac:dyDescent="0.3">
      <c r="F75" s="103"/>
      <c r="G75" s="84"/>
      <c r="H75" s="84"/>
      <c r="I75" s="84"/>
      <c r="J75" s="84"/>
      <c r="K75" s="104" t="s">
        <v>29</v>
      </c>
      <c r="L75" s="105">
        <f>SUM(K74:K74)</f>
        <v>314.36477382098167</v>
      </c>
    </row>
    <row r="76" spans="6:12" ht="39" thickBot="1" x14ac:dyDescent="0.3">
      <c r="F76" s="83" t="s">
        <v>30</v>
      </c>
      <c r="G76" s="84"/>
      <c r="H76" s="84"/>
      <c r="I76" s="84"/>
      <c r="J76" s="84"/>
      <c r="K76" s="84"/>
      <c r="L76" s="85"/>
    </row>
    <row r="77" spans="6:12" x14ac:dyDescent="0.25">
      <c r="F77" s="106" t="s">
        <v>22</v>
      </c>
      <c r="G77" s="107"/>
      <c r="H77" s="92" t="s">
        <v>31</v>
      </c>
      <c r="I77" s="92" t="s">
        <v>32</v>
      </c>
      <c r="J77" s="92" t="s">
        <v>33</v>
      </c>
      <c r="K77" s="92" t="s">
        <v>26</v>
      </c>
      <c r="L77" s="95"/>
    </row>
    <row r="78" spans="6:12" ht="22.5" x14ac:dyDescent="0.25">
      <c r="F78" s="124" t="s">
        <v>49</v>
      </c>
      <c r="G78" s="110"/>
      <c r="H78" s="111" t="s">
        <v>50</v>
      </c>
      <c r="I78" s="112">
        <v>12500</v>
      </c>
      <c r="J78" s="160">
        <v>0.25</v>
      </c>
      <c r="K78" s="112">
        <f>+J78*I78</f>
        <v>3125</v>
      </c>
      <c r="L78" s="108"/>
    </row>
    <row r="79" spans="6:12" ht="15.75" thickBot="1" x14ac:dyDescent="0.3">
      <c r="F79" s="114"/>
      <c r="G79" s="115"/>
      <c r="H79" s="116"/>
      <c r="I79" s="118"/>
      <c r="J79" s="117"/>
      <c r="K79" s="118">
        <f>SUM(K78:K78)</f>
        <v>3125</v>
      </c>
      <c r="L79" s="119"/>
    </row>
    <row r="80" spans="6:12" ht="15.75" thickBot="1" x14ac:dyDescent="0.3">
      <c r="F80" s="103"/>
      <c r="G80" s="84"/>
      <c r="H80" s="84"/>
      <c r="I80" s="84"/>
      <c r="J80" s="84"/>
      <c r="K80" s="104" t="s">
        <v>29</v>
      </c>
      <c r="L80" s="120">
        <f>SUM(K79:K79)</f>
        <v>3125</v>
      </c>
    </row>
    <row r="81" spans="6:12" ht="39" thickBot="1" x14ac:dyDescent="0.3">
      <c r="F81" s="83" t="s">
        <v>34</v>
      </c>
      <c r="G81" s="84"/>
      <c r="H81" s="84"/>
      <c r="I81" s="84"/>
      <c r="J81" s="84"/>
      <c r="K81" s="84"/>
      <c r="L81" s="85"/>
    </row>
    <row r="82" spans="6:12" ht="15.75" thickTop="1" x14ac:dyDescent="0.25">
      <c r="F82" s="161" t="s">
        <v>35</v>
      </c>
      <c r="G82" s="162"/>
      <c r="H82" s="163" t="s">
        <v>36</v>
      </c>
      <c r="I82" s="163" t="s">
        <v>37</v>
      </c>
      <c r="J82" s="163" t="s">
        <v>38</v>
      </c>
      <c r="K82" s="163" t="s">
        <v>26</v>
      </c>
      <c r="L82" s="164"/>
    </row>
    <row r="83" spans="6:12" x14ac:dyDescent="0.25">
      <c r="F83" s="125"/>
      <c r="G83" s="126"/>
      <c r="H83" s="127"/>
      <c r="I83" s="128"/>
      <c r="J83" s="129"/>
      <c r="K83" s="130"/>
      <c r="L83" s="131"/>
    </row>
    <row r="84" spans="6:12" ht="15.75" thickBot="1" x14ac:dyDescent="0.3">
      <c r="F84" s="132"/>
      <c r="G84" s="133"/>
      <c r="H84" s="134"/>
      <c r="I84" s="134"/>
      <c r="J84" s="134"/>
      <c r="K84" s="135"/>
      <c r="L84" s="136"/>
    </row>
    <row r="85" spans="6:12" ht="16.5" thickTop="1" thickBot="1" x14ac:dyDescent="0.3">
      <c r="F85" s="103"/>
      <c r="G85" s="84"/>
      <c r="H85" s="84"/>
      <c r="I85" s="84"/>
      <c r="J85" s="84"/>
      <c r="K85" s="104" t="s">
        <v>29</v>
      </c>
      <c r="L85" s="137">
        <f>SUM(K83:K84)</f>
        <v>0</v>
      </c>
    </row>
    <row r="86" spans="6:12" ht="15.75" thickBot="1" x14ac:dyDescent="0.3">
      <c r="F86" s="138" t="s">
        <v>39</v>
      </c>
      <c r="G86" s="139"/>
      <c r="H86" s="139"/>
      <c r="I86" s="139"/>
      <c r="J86" s="139"/>
      <c r="K86" s="139"/>
      <c r="L86" s="140"/>
    </row>
    <row r="87" spans="6:12" ht="15.75" thickTop="1" x14ac:dyDescent="0.25">
      <c r="F87" s="141" t="s">
        <v>40</v>
      </c>
      <c r="G87" s="142" t="s">
        <v>41</v>
      </c>
      <c r="H87" s="143"/>
      <c r="I87" s="142" t="s">
        <v>25</v>
      </c>
      <c r="J87" s="143"/>
      <c r="K87" s="144" t="s">
        <v>26</v>
      </c>
      <c r="L87" s="145"/>
    </row>
    <row r="88" spans="6:12" ht="33.75" x14ac:dyDescent="0.25">
      <c r="F88" s="146" t="s">
        <v>42</v>
      </c>
      <c r="G88" s="147">
        <v>23988.303112520403</v>
      </c>
      <c r="H88" s="148"/>
      <c r="I88" s="149">
        <v>0.33602356900233876</v>
      </c>
      <c r="J88" s="150"/>
      <c r="K88" s="118">
        <f>+I88*G88</f>
        <v>8060.6352261790171</v>
      </c>
      <c r="L88" s="151"/>
    </row>
    <row r="89" spans="6:12" ht="15.75" thickBot="1" x14ac:dyDescent="0.3">
      <c r="F89" s="152"/>
      <c r="G89" s="153"/>
      <c r="H89" s="153"/>
      <c r="I89" s="153"/>
      <c r="J89" s="154"/>
      <c r="K89" s="153"/>
      <c r="L89" s="155"/>
    </row>
    <row r="90" spans="6:12" ht="16.5" thickTop="1" thickBot="1" x14ac:dyDescent="0.3">
      <c r="F90" s="103"/>
      <c r="G90" s="84"/>
      <c r="H90" s="84"/>
      <c r="I90" s="84"/>
      <c r="J90" s="84"/>
      <c r="K90" s="104" t="s">
        <v>29</v>
      </c>
      <c r="L90" s="105">
        <f>SUM(K88:K89)</f>
        <v>8060.6352261790171</v>
      </c>
    </row>
    <row r="91" spans="6:12" ht="15.75" thickBot="1" x14ac:dyDescent="0.3">
      <c r="F91" s="103"/>
      <c r="G91" s="84"/>
      <c r="H91" s="84"/>
      <c r="I91" s="84"/>
      <c r="J91" s="84"/>
      <c r="K91" s="100"/>
      <c r="L91" s="85"/>
    </row>
    <row r="92" spans="6:12" ht="15.75" thickBot="1" x14ac:dyDescent="0.3">
      <c r="F92" s="156"/>
      <c r="G92" s="122"/>
      <c r="H92" s="122"/>
      <c r="I92" s="157" t="s">
        <v>43</v>
      </c>
      <c r="J92" s="158"/>
      <c r="K92" s="158"/>
      <c r="L92" s="159">
        <f>L75+L80+L85+L90</f>
        <v>11499.999999999998</v>
      </c>
    </row>
    <row r="95" spans="6:12" ht="15.75" thickBot="1" x14ac:dyDescent="0.3"/>
    <row r="96" spans="6:12" x14ac:dyDescent="0.25">
      <c r="F96" s="313" t="s">
        <v>18</v>
      </c>
      <c r="G96" s="314"/>
      <c r="H96" s="314"/>
      <c r="I96" s="314"/>
      <c r="J96" s="314"/>
      <c r="K96" s="314"/>
      <c r="L96" s="315"/>
    </row>
    <row r="97" spans="6:12" ht="15.75" thickBot="1" x14ac:dyDescent="0.3">
      <c r="F97" s="316"/>
      <c r="G97" s="317"/>
      <c r="H97" s="317"/>
      <c r="I97" s="317"/>
      <c r="J97" s="317"/>
      <c r="K97" s="317"/>
      <c r="L97" s="318"/>
    </row>
    <row r="98" spans="6:12" ht="15.75" thickBot="1" x14ac:dyDescent="0.3">
      <c r="F98" s="319" t="str">
        <f>+'PRESUPUESTO OFICIAL'!G13</f>
        <v xml:space="preserve">MANTENIMIENTO DE PUERTAS Y REJAS EXTERIORES INCLUYE SOLDADURA DONDE REQUIERA Y PINTURA EN ANTICORROSIVO Y ESMALTE </v>
      </c>
      <c r="G98" s="320"/>
      <c r="H98" s="320"/>
      <c r="I98" s="320"/>
      <c r="J98" s="321"/>
      <c r="K98" s="80" t="s">
        <v>19</v>
      </c>
      <c r="L98" s="81">
        <f>+'PRESUPUESTO OFICIAL'!F13</f>
        <v>3.02</v>
      </c>
    </row>
    <row r="99" spans="6:12" ht="28.9" customHeight="1" thickBot="1" x14ac:dyDescent="0.3">
      <c r="F99" s="322"/>
      <c r="G99" s="323"/>
      <c r="H99" s="323"/>
      <c r="I99" s="323"/>
      <c r="J99" s="324"/>
      <c r="K99" s="80" t="s">
        <v>20</v>
      </c>
      <c r="L99" s="82" t="str">
        <f>+'PRESUPUESTO OFICIAL'!H13</f>
        <v xml:space="preserve">UND </v>
      </c>
    </row>
    <row r="100" spans="6:12" ht="15.75" thickBot="1" x14ac:dyDescent="0.3">
      <c r="F100" s="83" t="s">
        <v>21</v>
      </c>
      <c r="G100" s="84"/>
      <c r="H100" s="84"/>
      <c r="I100" s="84"/>
      <c r="J100" s="84"/>
      <c r="K100" s="84"/>
      <c r="L100" s="85"/>
    </row>
    <row r="101" spans="6:12" ht="15.75" thickBot="1" x14ac:dyDescent="0.3">
      <c r="F101" s="86" t="s">
        <v>22</v>
      </c>
      <c r="G101" s="87"/>
      <c r="H101" s="88" t="s">
        <v>23</v>
      </c>
      <c r="I101" s="88" t="s">
        <v>24</v>
      </c>
      <c r="J101" s="88" t="s">
        <v>25</v>
      </c>
      <c r="K101" s="88" t="s">
        <v>26</v>
      </c>
      <c r="L101" s="89"/>
    </row>
    <row r="102" spans="6:12" ht="22.5" x14ac:dyDescent="0.25">
      <c r="F102" s="90" t="s">
        <v>47</v>
      </c>
      <c r="G102" s="91"/>
      <c r="H102" s="92" t="s">
        <v>48</v>
      </c>
      <c r="I102" s="93"/>
      <c r="J102" s="94"/>
      <c r="K102" s="93">
        <f>(L121+L116)*0.039</f>
        <v>2877.5168431183824</v>
      </c>
      <c r="L102" s="95"/>
    </row>
    <row r="103" spans="6:12" ht="15.75" thickBot="1" x14ac:dyDescent="0.3">
      <c r="F103" s="103"/>
      <c r="G103" s="84"/>
      <c r="H103" s="84"/>
      <c r="I103" s="84"/>
      <c r="J103" s="84"/>
      <c r="K103" s="104" t="s">
        <v>29</v>
      </c>
      <c r="L103" s="165">
        <f>SUM(K102:K102)</f>
        <v>2877.5168431183824</v>
      </c>
    </row>
    <row r="104" spans="6:12" ht="39" thickBot="1" x14ac:dyDescent="0.3">
      <c r="F104" s="83" t="s">
        <v>30</v>
      </c>
      <c r="G104" s="84"/>
      <c r="H104" s="84"/>
      <c r="I104" s="84"/>
      <c r="J104" s="84"/>
      <c r="K104" s="84"/>
      <c r="L104" s="85"/>
    </row>
    <row r="105" spans="6:12" x14ac:dyDescent="0.25">
      <c r="F105" s="106" t="s">
        <v>22</v>
      </c>
      <c r="G105" s="107"/>
      <c r="H105" s="92" t="s">
        <v>31</v>
      </c>
      <c r="I105" s="92" t="s">
        <v>32</v>
      </c>
      <c r="J105" s="92" t="s">
        <v>33</v>
      </c>
      <c r="K105" s="92" t="s">
        <v>26</v>
      </c>
      <c r="L105" s="95"/>
    </row>
    <row r="106" spans="6:12" x14ac:dyDescent="0.25">
      <c r="F106" s="109" t="s">
        <v>51</v>
      </c>
      <c r="G106" s="110"/>
      <c r="H106" s="111" t="s">
        <v>52</v>
      </c>
      <c r="I106" s="112">
        <v>52300</v>
      </c>
      <c r="J106" s="111">
        <v>0.8</v>
      </c>
      <c r="K106" s="113">
        <f t="shared" ref="K106:K110" si="1">+J106*I106</f>
        <v>41840</v>
      </c>
      <c r="L106" s="108"/>
    </row>
    <row r="107" spans="6:12" x14ac:dyDescent="0.25">
      <c r="F107" s="109" t="s">
        <v>53</v>
      </c>
      <c r="G107" s="110"/>
      <c r="H107" s="111" t="s">
        <v>54</v>
      </c>
      <c r="I107" s="112">
        <v>25000</v>
      </c>
      <c r="J107" s="111">
        <v>0.3</v>
      </c>
      <c r="K107" s="113">
        <f t="shared" si="1"/>
        <v>7500</v>
      </c>
      <c r="L107" s="108"/>
    </row>
    <row r="108" spans="6:12" x14ac:dyDescent="0.25">
      <c r="F108" s="109" t="s">
        <v>55</v>
      </c>
      <c r="G108" s="110"/>
      <c r="H108" s="111" t="s">
        <v>56</v>
      </c>
      <c r="I108" s="112">
        <v>120000</v>
      </c>
      <c r="J108" s="111">
        <v>0.2</v>
      </c>
      <c r="K108" s="113">
        <f t="shared" si="1"/>
        <v>24000</v>
      </c>
      <c r="L108" s="108"/>
    </row>
    <row r="109" spans="6:12" x14ac:dyDescent="0.25">
      <c r="F109" s="109" t="s">
        <v>57</v>
      </c>
      <c r="G109" s="110"/>
      <c r="H109" s="111" t="s">
        <v>56</v>
      </c>
      <c r="I109" s="112">
        <v>32500</v>
      </c>
      <c r="J109" s="111">
        <v>0.2</v>
      </c>
      <c r="K109" s="113">
        <f t="shared" si="1"/>
        <v>6500</v>
      </c>
      <c r="L109" s="108"/>
    </row>
    <row r="110" spans="6:12" x14ac:dyDescent="0.25">
      <c r="F110" s="114" t="s">
        <v>58</v>
      </c>
      <c r="G110" s="110"/>
      <c r="H110" s="111" t="s">
        <v>56</v>
      </c>
      <c r="I110" s="112">
        <v>42500</v>
      </c>
      <c r="J110" s="111">
        <v>0.2</v>
      </c>
      <c r="K110" s="113">
        <f t="shared" si="1"/>
        <v>8500</v>
      </c>
      <c r="L110" s="108"/>
    </row>
    <row r="111" spans="6:12" ht="15.75" thickBot="1" x14ac:dyDescent="0.3">
      <c r="F111" s="103"/>
      <c r="G111" s="84"/>
      <c r="H111" s="84"/>
      <c r="I111" s="84"/>
      <c r="J111" s="84"/>
      <c r="K111" s="104" t="s">
        <v>29</v>
      </c>
      <c r="L111" s="166">
        <f>SUM(K106:K110)</f>
        <v>88340</v>
      </c>
    </row>
    <row r="112" spans="6:12" ht="39" thickBot="1" x14ac:dyDescent="0.3">
      <c r="F112" s="121" t="s">
        <v>34</v>
      </c>
      <c r="G112" s="122"/>
      <c r="H112" s="122"/>
      <c r="I112" s="122"/>
      <c r="J112" s="122"/>
      <c r="K112" s="122"/>
      <c r="L112" s="123"/>
    </row>
    <row r="113" spans="6:12" x14ac:dyDescent="0.25">
      <c r="F113" s="124" t="s">
        <v>35</v>
      </c>
      <c r="G113" s="110"/>
      <c r="H113" s="111" t="s">
        <v>36</v>
      </c>
      <c r="I113" s="111" t="s">
        <v>37</v>
      </c>
      <c r="J113" s="111" t="s">
        <v>38</v>
      </c>
      <c r="K113" s="111" t="s">
        <v>26</v>
      </c>
      <c r="L113" s="108"/>
    </row>
    <row r="114" spans="6:12" x14ac:dyDescent="0.25">
      <c r="F114" s="125"/>
      <c r="G114" s="126"/>
      <c r="H114" s="127"/>
      <c r="I114" s="128"/>
      <c r="J114" s="129"/>
      <c r="K114" s="130"/>
      <c r="L114" s="131"/>
    </row>
    <row r="115" spans="6:12" ht="15.75" thickBot="1" x14ac:dyDescent="0.3">
      <c r="F115" s="132"/>
      <c r="G115" s="133"/>
      <c r="H115" s="134"/>
      <c r="I115" s="134"/>
      <c r="J115" s="134"/>
      <c r="K115" s="135"/>
      <c r="L115" s="136"/>
    </row>
    <row r="116" spans="6:12" ht="16.5" thickTop="1" thickBot="1" x14ac:dyDescent="0.3">
      <c r="F116" s="103"/>
      <c r="G116" s="84"/>
      <c r="H116" s="84"/>
      <c r="I116" s="84"/>
      <c r="J116" s="84"/>
      <c r="K116" s="104" t="s">
        <v>29</v>
      </c>
      <c r="L116" s="137">
        <f>SUM(K114:K115)</f>
        <v>0</v>
      </c>
    </row>
    <row r="117" spans="6:12" ht="15.75" thickBot="1" x14ac:dyDescent="0.3">
      <c r="F117" s="138" t="s">
        <v>39</v>
      </c>
      <c r="G117" s="139"/>
      <c r="H117" s="139"/>
      <c r="I117" s="139"/>
      <c r="J117" s="139"/>
      <c r="K117" s="139"/>
      <c r="L117" s="140"/>
    </row>
    <row r="118" spans="6:12" ht="15.75" thickTop="1" x14ac:dyDescent="0.25">
      <c r="F118" s="141" t="s">
        <v>40</v>
      </c>
      <c r="G118" s="142" t="s">
        <v>41</v>
      </c>
      <c r="H118" s="143"/>
      <c r="I118" s="142" t="s">
        <v>25</v>
      </c>
      <c r="J118" s="143"/>
      <c r="K118" s="144" t="s">
        <v>26</v>
      </c>
      <c r="L118" s="145"/>
    </row>
    <row r="119" spans="6:12" ht="45" x14ac:dyDescent="0.25">
      <c r="F119" s="146" t="s">
        <v>44</v>
      </c>
      <c r="G119" s="147">
        <v>48486.122643137656</v>
      </c>
      <c r="H119" s="148"/>
      <c r="I119" s="149">
        <v>1.5217237249496625</v>
      </c>
      <c r="J119" s="150"/>
      <c r="K119" s="118">
        <f>+I119*G119</f>
        <v>73782.483156881601</v>
      </c>
      <c r="L119" s="151"/>
    </row>
    <row r="120" spans="6:12" ht="15.75" thickBot="1" x14ac:dyDescent="0.3">
      <c r="F120" s="152"/>
      <c r="G120" s="153"/>
      <c r="H120" s="153"/>
      <c r="I120" s="153"/>
      <c r="J120" s="154"/>
      <c r="K120" s="153"/>
      <c r="L120" s="155"/>
    </row>
    <row r="121" spans="6:12" ht="16.5" thickTop="1" thickBot="1" x14ac:dyDescent="0.3">
      <c r="F121" s="103"/>
      <c r="G121" s="84"/>
      <c r="H121" s="84"/>
      <c r="I121" s="84"/>
      <c r="J121" s="84"/>
      <c r="K121" s="104" t="s">
        <v>29</v>
      </c>
      <c r="L121" s="105">
        <f>SUM(K119:K120)</f>
        <v>73782.483156881601</v>
      </c>
    </row>
    <row r="122" spans="6:12" ht="15.75" thickBot="1" x14ac:dyDescent="0.3">
      <c r="F122" s="103"/>
      <c r="G122" s="84"/>
      <c r="H122" s="84"/>
      <c r="I122" s="84"/>
      <c r="J122" s="84"/>
      <c r="K122" s="100"/>
      <c r="L122" s="85"/>
    </row>
    <row r="123" spans="6:12" ht="15.75" thickBot="1" x14ac:dyDescent="0.3">
      <c r="F123" s="156"/>
      <c r="G123" s="122"/>
      <c r="H123" s="122"/>
      <c r="I123" s="157" t="s">
        <v>43</v>
      </c>
      <c r="J123" s="158"/>
      <c r="K123" s="158"/>
      <c r="L123" s="168">
        <f>L103+L111+L116+L121</f>
        <v>165000</v>
      </c>
    </row>
    <row r="129" spans="6:12" ht="15.75" thickBot="1" x14ac:dyDescent="0.3"/>
    <row r="130" spans="6:12" x14ac:dyDescent="0.25">
      <c r="F130" s="313" t="s">
        <v>18</v>
      </c>
      <c r="G130" s="314"/>
      <c r="H130" s="314"/>
      <c r="I130" s="314"/>
      <c r="J130" s="314"/>
      <c r="K130" s="314"/>
      <c r="L130" s="315"/>
    </row>
    <row r="131" spans="6:12" ht="15.75" thickBot="1" x14ac:dyDescent="0.3">
      <c r="F131" s="316"/>
      <c r="G131" s="317"/>
      <c r="H131" s="317"/>
      <c r="I131" s="317"/>
      <c r="J131" s="317"/>
      <c r="K131" s="317"/>
      <c r="L131" s="318"/>
    </row>
    <row r="132" spans="6:12" ht="15.75" thickBot="1" x14ac:dyDescent="0.3">
      <c r="F132" s="319" t="str">
        <f>+'PRESUPUESTO OFICIAL'!G15</f>
        <v xml:space="preserve">SUMINISTRO E INSTALACION DE CAJA DE 4 CCTOS </v>
      </c>
      <c r="G132" s="320"/>
      <c r="H132" s="320"/>
      <c r="I132" s="320"/>
      <c r="J132" s="321"/>
      <c r="K132" s="80" t="s">
        <v>19</v>
      </c>
      <c r="L132" s="81">
        <f>+'PRESUPUESTO OFICIAL'!F15</f>
        <v>4.01</v>
      </c>
    </row>
    <row r="133" spans="6:12" ht="15.75" thickBot="1" x14ac:dyDescent="0.3">
      <c r="F133" s="322"/>
      <c r="G133" s="323"/>
      <c r="H133" s="323"/>
      <c r="I133" s="323"/>
      <c r="J133" s="324"/>
      <c r="K133" s="80" t="s">
        <v>20</v>
      </c>
      <c r="L133" s="82" t="str">
        <f>+'PRESUPUESTO OFICIAL'!H15</f>
        <v xml:space="preserve">UND </v>
      </c>
    </row>
    <row r="134" spans="6:12" ht="15.75" thickBot="1" x14ac:dyDescent="0.3">
      <c r="F134" s="83" t="s">
        <v>21</v>
      </c>
      <c r="G134" s="84"/>
      <c r="H134" s="84"/>
      <c r="I134" s="84"/>
      <c r="J134" s="84"/>
      <c r="K134" s="84"/>
      <c r="L134" s="85"/>
    </row>
    <row r="135" spans="6:12" ht="15.75" thickBot="1" x14ac:dyDescent="0.3">
      <c r="F135" s="86" t="s">
        <v>22</v>
      </c>
      <c r="G135" s="87"/>
      <c r="H135" s="88" t="s">
        <v>23</v>
      </c>
      <c r="I135" s="88" t="s">
        <v>24</v>
      </c>
      <c r="J135" s="88" t="s">
        <v>25</v>
      </c>
      <c r="K135" s="88" t="s">
        <v>26</v>
      </c>
      <c r="L135" s="89"/>
    </row>
    <row r="136" spans="6:12" x14ac:dyDescent="0.25">
      <c r="F136" s="327" t="s">
        <v>47</v>
      </c>
      <c r="G136" s="328"/>
      <c r="H136" s="92" t="s">
        <v>48</v>
      </c>
      <c r="I136" s="93"/>
      <c r="J136" s="94"/>
      <c r="K136" s="93">
        <f>(L153+L148)*0.039</f>
        <v>1126.0827718960543</v>
      </c>
      <c r="L136" s="95"/>
    </row>
    <row r="137" spans="6:12" x14ac:dyDescent="0.25">
      <c r="F137" s="96"/>
      <c r="G137" s="97"/>
      <c r="H137" s="31"/>
      <c r="I137" s="32"/>
      <c r="J137" s="33"/>
      <c r="K137" s="32"/>
      <c r="L137" s="85"/>
    </row>
    <row r="138" spans="6:12" x14ac:dyDescent="0.25">
      <c r="F138" s="98"/>
      <c r="G138" s="99"/>
      <c r="H138" s="100"/>
      <c r="I138" s="101"/>
      <c r="J138" s="102"/>
      <c r="K138" s="101"/>
      <c r="L138" s="85"/>
    </row>
    <row r="139" spans="6:12" ht="15.75" thickBot="1" x14ac:dyDescent="0.3">
      <c r="F139" s="103"/>
      <c r="G139" s="84"/>
      <c r="H139" s="84"/>
      <c r="I139" s="84"/>
      <c r="J139" s="84"/>
      <c r="K139" s="104" t="s">
        <v>29</v>
      </c>
      <c r="L139" s="165">
        <f>SUM(K136:K137)</f>
        <v>1126.0827718960543</v>
      </c>
    </row>
    <row r="140" spans="6:12" ht="39" thickBot="1" x14ac:dyDescent="0.3">
      <c r="F140" s="83" t="s">
        <v>30</v>
      </c>
      <c r="G140" s="84"/>
      <c r="H140" s="84"/>
      <c r="I140" s="84"/>
      <c r="J140" s="84"/>
      <c r="K140" s="84"/>
      <c r="L140" s="85"/>
    </row>
    <row r="141" spans="6:12" x14ac:dyDescent="0.25">
      <c r="F141" s="106" t="s">
        <v>22</v>
      </c>
      <c r="G141" s="107"/>
      <c r="H141" s="92" t="s">
        <v>31</v>
      </c>
      <c r="I141" s="92" t="s">
        <v>32</v>
      </c>
      <c r="J141" s="92" t="s">
        <v>33</v>
      </c>
      <c r="K141" s="92" t="s">
        <v>26</v>
      </c>
      <c r="L141" s="95"/>
    </row>
    <row r="142" spans="6:12" x14ac:dyDescent="0.25">
      <c r="F142" s="325" t="s">
        <v>60</v>
      </c>
      <c r="G142" s="326"/>
      <c r="H142" s="31" t="s">
        <v>0</v>
      </c>
      <c r="I142" s="32">
        <v>180000</v>
      </c>
      <c r="J142" s="33">
        <v>1</v>
      </c>
      <c r="K142" s="32">
        <f>I142*J142</f>
        <v>180000</v>
      </c>
      <c r="L142" s="108"/>
    </row>
    <row r="143" spans="6:12" ht="15.75" thickBot="1" x14ac:dyDescent="0.3">
      <c r="F143" s="103"/>
      <c r="G143" s="84"/>
      <c r="H143" s="84"/>
      <c r="I143" s="84"/>
      <c r="J143" s="84"/>
      <c r="K143" s="104" t="s">
        <v>29</v>
      </c>
      <c r="L143" s="166">
        <f>SUM(K142:K142)</f>
        <v>180000</v>
      </c>
    </row>
    <row r="144" spans="6:12" ht="39" thickBot="1" x14ac:dyDescent="0.3">
      <c r="F144" s="121" t="s">
        <v>34</v>
      </c>
      <c r="G144" s="122"/>
      <c r="H144" s="122"/>
      <c r="I144" s="122"/>
      <c r="J144" s="122"/>
      <c r="K144" s="122"/>
      <c r="L144" s="123"/>
    </row>
    <row r="145" spans="6:12" x14ac:dyDescent="0.25">
      <c r="F145" s="124" t="s">
        <v>35</v>
      </c>
      <c r="G145" s="110"/>
      <c r="H145" s="111" t="s">
        <v>36</v>
      </c>
      <c r="I145" s="111" t="s">
        <v>37</v>
      </c>
      <c r="J145" s="111" t="s">
        <v>38</v>
      </c>
      <c r="K145" s="111" t="s">
        <v>26</v>
      </c>
      <c r="L145" s="108"/>
    </row>
    <row r="146" spans="6:12" x14ac:dyDescent="0.25">
      <c r="F146" s="125"/>
      <c r="G146" s="126"/>
      <c r="H146" s="127"/>
      <c r="I146" s="128"/>
      <c r="J146" s="129"/>
      <c r="K146" s="130"/>
      <c r="L146" s="131"/>
    </row>
    <row r="147" spans="6:12" ht="15.75" thickBot="1" x14ac:dyDescent="0.3">
      <c r="F147" s="132"/>
      <c r="G147" s="133"/>
      <c r="H147" s="134"/>
      <c r="I147" s="134"/>
      <c r="J147" s="134"/>
      <c r="K147" s="135"/>
      <c r="L147" s="136"/>
    </row>
    <row r="148" spans="6:12" ht="16.5" thickTop="1" thickBot="1" x14ac:dyDescent="0.3">
      <c r="F148" s="103"/>
      <c r="G148" s="84"/>
      <c r="H148" s="84"/>
      <c r="I148" s="84"/>
      <c r="J148" s="84"/>
      <c r="K148" s="104" t="s">
        <v>29</v>
      </c>
      <c r="L148" s="137">
        <f>SUM(K146:K147)</f>
        <v>0</v>
      </c>
    </row>
    <row r="149" spans="6:12" ht="15.75" thickBot="1" x14ac:dyDescent="0.3">
      <c r="F149" s="138" t="s">
        <v>39</v>
      </c>
      <c r="G149" s="139"/>
      <c r="H149" s="139"/>
      <c r="I149" s="139"/>
      <c r="J149" s="139"/>
      <c r="K149" s="139"/>
      <c r="L149" s="140"/>
    </row>
    <row r="150" spans="6:12" ht="15.75" thickBot="1" x14ac:dyDescent="0.3">
      <c r="F150" s="141" t="s">
        <v>40</v>
      </c>
      <c r="G150" s="142" t="s">
        <v>41</v>
      </c>
      <c r="H150" s="143"/>
      <c r="I150" s="142" t="s">
        <v>25</v>
      </c>
      <c r="J150" s="143"/>
      <c r="K150" s="144" t="s">
        <v>26</v>
      </c>
      <c r="L150" s="145"/>
    </row>
    <row r="151" spans="6:12" ht="33.75" x14ac:dyDescent="0.25">
      <c r="F151" s="146" t="s">
        <v>59</v>
      </c>
      <c r="G151" s="147">
        <v>23750.958333333336</v>
      </c>
      <c r="H151" s="148"/>
      <c r="I151" s="149">
        <v>1.2156948289358409</v>
      </c>
      <c r="J151" s="150"/>
      <c r="K151" s="118">
        <f>+I151*G151</f>
        <v>28873.917228103954</v>
      </c>
      <c r="L151" s="151"/>
    </row>
    <row r="152" spans="6:12" ht="15.75" thickBot="1" x14ac:dyDescent="0.3">
      <c r="F152" s="152"/>
      <c r="G152" s="153"/>
      <c r="H152" s="153"/>
      <c r="I152" s="153"/>
      <c r="J152" s="154"/>
      <c r="K152" s="153"/>
      <c r="L152" s="155"/>
    </row>
    <row r="153" spans="6:12" ht="16.5" thickTop="1" thickBot="1" x14ac:dyDescent="0.3">
      <c r="F153" s="103"/>
      <c r="G153" s="84"/>
      <c r="H153" s="84"/>
      <c r="I153" s="84"/>
      <c r="J153" s="84"/>
      <c r="K153" s="104" t="s">
        <v>29</v>
      </c>
      <c r="L153" s="105">
        <f>SUM(K151:K152)</f>
        <v>28873.917228103954</v>
      </c>
    </row>
    <row r="154" spans="6:12" ht="15.75" thickBot="1" x14ac:dyDescent="0.3">
      <c r="F154" s="103"/>
      <c r="G154" s="84"/>
      <c r="H154" s="84"/>
      <c r="I154" s="84"/>
      <c r="J154" s="84"/>
      <c r="K154" s="100"/>
      <c r="L154" s="85"/>
    </row>
    <row r="155" spans="6:12" ht="15.75" thickBot="1" x14ac:dyDescent="0.3">
      <c r="F155" s="156"/>
      <c r="G155" s="122"/>
      <c r="H155" s="122"/>
      <c r="I155" s="157" t="s">
        <v>43</v>
      </c>
      <c r="J155" s="158"/>
      <c r="K155" s="158"/>
      <c r="L155" s="159">
        <f>L139+L143+L148+L153</f>
        <v>210000.00000000003</v>
      </c>
    </row>
    <row r="157" spans="6:12" ht="15.75" thickBot="1" x14ac:dyDescent="0.3"/>
    <row r="158" spans="6:12" x14ac:dyDescent="0.25">
      <c r="F158" s="313" t="s">
        <v>18</v>
      </c>
      <c r="G158" s="314"/>
      <c r="H158" s="314"/>
      <c r="I158" s="314"/>
      <c r="J158" s="314"/>
      <c r="K158" s="314"/>
      <c r="L158" s="315"/>
    </row>
    <row r="159" spans="6:12" ht="15.75" thickBot="1" x14ac:dyDescent="0.3">
      <c r="F159" s="316"/>
      <c r="G159" s="317"/>
      <c r="H159" s="317"/>
      <c r="I159" s="317"/>
      <c r="J159" s="317"/>
      <c r="K159" s="317"/>
      <c r="L159" s="318"/>
    </row>
    <row r="160" spans="6:12" ht="15.75" thickBot="1" x14ac:dyDescent="0.3">
      <c r="F160" s="319" t="str">
        <f>+'PRESUPUESTO OFICIAL'!G16</f>
        <v xml:space="preserve">SUMINSITRO E INSTALACION DE BREAKER DE 30 AMP </v>
      </c>
      <c r="G160" s="320"/>
      <c r="H160" s="320"/>
      <c r="I160" s="320"/>
      <c r="J160" s="321"/>
      <c r="K160" s="80" t="s">
        <v>19</v>
      </c>
      <c r="L160" s="81">
        <f>+'PRESUPUESTO OFICIAL'!F16</f>
        <v>4.0199999999999996</v>
      </c>
    </row>
    <row r="161" spans="6:12" ht="15.75" thickBot="1" x14ac:dyDescent="0.3">
      <c r="F161" s="322"/>
      <c r="G161" s="323"/>
      <c r="H161" s="323"/>
      <c r="I161" s="323"/>
      <c r="J161" s="324"/>
      <c r="K161" s="80" t="s">
        <v>20</v>
      </c>
      <c r="L161" s="82" t="str">
        <f>+'PRESUPUESTO OFICIAL'!H16</f>
        <v xml:space="preserve">UND </v>
      </c>
    </row>
    <row r="162" spans="6:12" ht="15.75" thickBot="1" x14ac:dyDescent="0.3">
      <c r="F162" s="83" t="s">
        <v>21</v>
      </c>
      <c r="G162" s="84"/>
      <c r="H162" s="84"/>
      <c r="I162" s="84"/>
      <c r="J162" s="84"/>
      <c r="K162" s="84"/>
      <c r="L162" s="85"/>
    </row>
    <row r="163" spans="6:12" ht="15.75" thickBot="1" x14ac:dyDescent="0.3">
      <c r="F163" s="86" t="s">
        <v>22</v>
      </c>
      <c r="G163" s="87"/>
      <c r="H163" s="88" t="s">
        <v>23</v>
      </c>
      <c r="I163" s="88" t="s">
        <v>24</v>
      </c>
      <c r="J163" s="88" t="s">
        <v>25</v>
      </c>
      <c r="K163" s="88" t="s">
        <v>26</v>
      </c>
      <c r="L163" s="89"/>
    </row>
    <row r="164" spans="6:12" x14ac:dyDescent="0.25">
      <c r="F164" s="327" t="s">
        <v>47</v>
      </c>
      <c r="G164" s="328"/>
      <c r="H164" s="92" t="s">
        <v>48</v>
      </c>
      <c r="I164" s="93"/>
      <c r="J164" s="94"/>
      <c r="K164" s="93">
        <f>(L180+L175)*0.039</f>
        <v>506.73724735322378</v>
      </c>
      <c r="L164" s="95"/>
    </row>
    <row r="165" spans="6:12" x14ac:dyDescent="0.25">
      <c r="F165" s="96"/>
      <c r="G165" s="97"/>
      <c r="H165" s="31"/>
      <c r="I165" s="32"/>
      <c r="J165" s="33"/>
      <c r="K165" s="32"/>
      <c r="L165" s="85"/>
    </row>
    <row r="166" spans="6:12" ht="15.75" thickBot="1" x14ac:dyDescent="0.3">
      <c r="F166" s="103"/>
      <c r="G166" s="84"/>
      <c r="H166" s="84"/>
      <c r="I166" s="84"/>
      <c r="J166" s="84"/>
      <c r="K166" s="104" t="s">
        <v>29</v>
      </c>
      <c r="L166" s="165">
        <f>SUM(K164:K165)</f>
        <v>506.73724735322378</v>
      </c>
    </row>
    <row r="167" spans="6:12" ht="15.75" thickBot="1" x14ac:dyDescent="0.3">
      <c r="F167" s="329" t="s">
        <v>30</v>
      </c>
      <c r="G167" s="330"/>
      <c r="H167" s="84"/>
      <c r="I167" s="84"/>
      <c r="J167" s="84"/>
      <c r="K167" s="84"/>
      <c r="L167" s="85"/>
    </row>
    <row r="168" spans="6:12" x14ac:dyDescent="0.25">
      <c r="F168" s="106" t="s">
        <v>22</v>
      </c>
      <c r="G168" s="107"/>
      <c r="H168" s="92" t="s">
        <v>31</v>
      </c>
      <c r="I168" s="92" t="s">
        <v>32</v>
      </c>
      <c r="J168" s="92" t="s">
        <v>33</v>
      </c>
      <c r="K168" s="92" t="s">
        <v>26</v>
      </c>
      <c r="L168" s="95"/>
    </row>
    <row r="169" spans="6:12" x14ac:dyDescent="0.25">
      <c r="F169" s="325" t="s">
        <v>62</v>
      </c>
      <c r="G169" s="326"/>
      <c r="H169" s="31" t="s">
        <v>0</v>
      </c>
      <c r="I169" s="32">
        <v>79000</v>
      </c>
      <c r="J169" s="33">
        <v>1</v>
      </c>
      <c r="K169" s="32">
        <f>I169*J169</f>
        <v>79000</v>
      </c>
      <c r="L169" s="108"/>
    </row>
    <row r="170" spans="6:12" ht="15.75" thickBot="1" x14ac:dyDescent="0.3">
      <c r="F170" s="103"/>
      <c r="G170" s="84"/>
      <c r="H170" s="84"/>
      <c r="I170" s="84"/>
      <c r="J170" s="84"/>
      <c r="K170" s="104" t="s">
        <v>29</v>
      </c>
      <c r="L170" s="166">
        <f>SUM(K169:K169)</f>
        <v>79000</v>
      </c>
    </row>
    <row r="171" spans="6:12" ht="15.75" thickBot="1" x14ac:dyDescent="0.3">
      <c r="F171" s="331" t="s">
        <v>34</v>
      </c>
      <c r="G171" s="332"/>
      <c r="H171" s="122"/>
      <c r="I171" s="122"/>
      <c r="J171" s="122"/>
      <c r="K171" s="122"/>
      <c r="L171" s="123"/>
    </row>
    <row r="172" spans="6:12" x14ac:dyDescent="0.25">
      <c r="F172" s="124" t="s">
        <v>35</v>
      </c>
      <c r="G172" s="110"/>
      <c r="H172" s="111" t="s">
        <v>36</v>
      </c>
      <c r="I172" s="111" t="s">
        <v>37</v>
      </c>
      <c r="J172" s="111" t="s">
        <v>38</v>
      </c>
      <c r="K172" s="111" t="s">
        <v>26</v>
      </c>
      <c r="L172" s="108"/>
    </row>
    <row r="173" spans="6:12" x14ac:dyDescent="0.25">
      <c r="F173" s="125"/>
      <c r="G173" s="126"/>
      <c r="H173" s="127"/>
      <c r="I173" s="128"/>
      <c r="J173" s="129"/>
      <c r="K173" s="130"/>
      <c r="L173" s="131"/>
    </row>
    <row r="174" spans="6:12" ht="15.75" thickBot="1" x14ac:dyDescent="0.3">
      <c r="F174" s="132"/>
      <c r="G174" s="133"/>
      <c r="H174" s="134"/>
      <c r="I174" s="134"/>
      <c r="J174" s="134"/>
      <c r="K174" s="135"/>
      <c r="L174" s="136"/>
    </row>
    <row r="175" spans="6:12" ht="16.5" thickTop="1" thickBot="1" x14ac:dyDescent="0.3">
      <c r="F175" s="103"/>
      <c r="G175" s="84"/>
      <c r="H175" s="84"/>
      <c r="I175" s="84"/>
      <c r="J175" s="84"/>
      <c r="K175" s="104" t="s">
        <v>29</v>
      </c>
      <c r="L175" s="137">
        <f>SUM(K173:K174)</f>
        <v>0</v>
      </c>
    </row>
    <row r="176" spans="6:12" ht="15.75" thickBot="1" x14ac:dyDescent="0.3">
      <c r="F176" s="138" t="s">
        <v>39</v>
      </c>
      <c r="G176" s="139"/>
      <c r="H176" s="139"/>
      <c r="I176" s="139"/>
      <c r="J176" s="139"/>
      <c r="K176" s="139"/>
      <c r="L176" s="140"/>
    </row>
    <row r="177" spans="6:12" ht="15.75" thickTop="1" x14ac:dyDescent="0.25">
      <c r="F177" s="141" t="s">
        <v>40</v>
      </c>
      <c r="G177" s="142" t="s">
        <v>41</v>
      </c>
      <c r="H177" s="143"/>
      <c r="I177" s="142" t="s">
        <v>25</v>
      </c>
      <c r="J177" s="143"/>
      <c r="K177" s="144" t="s">
        <v>26</v>
      </c>
      <c r="L177" s="145"/>
    </row>
    <row r="178" spans="6:12" ht="33.75" x14ac:dyDescent="0.25">
      <c r="F178" s="146" t="s">
        <v>59</v>
      </c>
      <c r="G178" s="147">
        <v>23750.958333333336</v>
      </c>
      <c r="H178" s="148"/>
      <c r="I178" s="149">
        <v>0.54706267302112777</v>
      </c>
      <c r="J178" s="150"/>
      <c r="K178" s="118">
        <f>+I178*G178</f>
        <v>12993.262752646764</v>
      </c>
      <c r="L178" s="151"/>
    </row>
    <row r="179" spans="6:12" ht="15.75" thickBot="1" x14ac:dyDescent="0.3">
      <c r="F179" s="152"/>
      <c r="G179" s="153"/>
      <c r="H179" s="153"/>
      <c r="I179" s="153"/>
      <c r="J179" s="154"/>
      <c r="K179" s="153"/>
      <c r="L179" s="155"/>
    </row>
    <row r="180" spans="6:12" ht="16.5" thickTop="1" thickBot="1" x14ac:dyDescent="0.3">
      <c r="F180" s="103"/>
      <c r="G180" s="84"/>
      <c r="H180" s="84"/>
      <c r="I180" s="84"/>
      <c r="J180" s="84"/>
      <c r="K180" s="104" t="s">
        <v>29</v>
      </c>
      <c r="L180" s="105">
        <f>SUM(K178:K179)</f>
        <v>12993.262752646764</v>
      </c>
    </row>
    <row r="181" spans="6:12" ht="15.75" thickBot="1" x14ac:dyDescent="0.3">
      <c r="F181" s="103"/>
      <c r="G181" s="84"/>
      <c r="H181" s="84"/>
      <c r="I181" s="84"/>
      <c r="J181" s="84"/>
      <c r="K181" s="100"/>
      <c r="L181" s="85"/>
    </row>
    <row r="182" spans="6:12" ht="15.75" thickBot="1" x14ac:dyDescent="0.3">
      <c r="F182" s="156"/>
      <c r="G182" s="122"/>
      <c r="H182" s="122"/>
      <c r="I182" s="157" t="s">
        <v>43</v>
      </c>
      <c r="J182" s="158"/>
      <c r="K182" s="158"/>
      <c r="L182" s="159">
        <f>L166+L170+L175+L180</f>
        <v>92500</v>
      </c>
    </row>
  </sheetData>
  <mergeCells count="46">
    <mergeCell ref="F160:J161"/>
    <mergeCell ref="F164:G164"/>
    <mergeCell ref="F169:G169"/>
    <mergeCell ref="F167:G167"/>
    <mergeCell ref="F171:G171"/>
    <mergeCell ref="F98:J99"/>
    <mergeCell ref="F142:G142"/>
    <mergeCell ref="F158:L159"/>
    <mergeCell ref="F130:L131"/>
    <mergeCell ref="F132:J133"/>
    <mergeCell ref="F136:G136"/>
    <mergeCell ref="G59:H59"/>
    <mergeCell ref="I59:J59"/>
    <mergeCell ref="F68:L69"/>
    <mergeCell ref="F70:J71"/>
    <mergeCell ref="F96:L97"/>
    <mergeCell ref="I58:J58"/>
    <mergeCell ref="F39:J40"/>
    <mergeCell ref="F42:G42"/>
    <mergeCell ref="F43:G43"/>
    <mergeCell ref="F44:G44"/>
    <mergeCell ref="F48:G48"/>
    <mergeCell ref="F49:G49"/>
    <mergeCell ref="F50:G50"/>
    <mergeCell ref="F53:G53"/>
    <mergeCell ref="F54:G54"/>
    <mergeCell ref="F55:G55"/>
    <mergeCell ref="G58:H58"/>
    <mergeCell ref="F37:L37"/>
    <mergeCell ref="F17:G17"/>
    <mergeCell ref="F18:G18"/>
    <mergeCell ref="F19:G19"/>
    <mergeCell ref="F20:G20"/>
    <mergeCell ref="F23:G23"/>
    <mergeCell ref="F24:G24"/>
    <mergeCell ref="F25:G25"/>
    <mergeCell ref="G28:H28"/>
    <mergeCell ref="I28:J28"/>
    <mergeCell ref="G29:H29"/>
    <mergeCell ref="I29:J29"/>
    <mergeCell ref="F14:G14"/>
    <mergeCell ref="F5:L6"/>
    <mergeCell ref="F8:J9"/>
    <mergeCell ref="F11:G11"/>
    <mergeCell ref="F12:G12"/>
    <mergeCell ref="F13:G13"/>
  </mergeCells>
  <pageMargins left="0.7" right="0.7" top="0.75" bottom="0.75" header="0.3" footer="0.3"/>
  <pageSetup paperSize="9" scale="87" orientation="portrait" r:id="rId1"/>
  <rowBreaks count="5" manualBreakCount="5">
    <brk id="35" min="5" max="11" man="1"/>
    <brk id="65" min="5" max="11" man="1"/>
    <brk id="93" min="5" max="11" man="1"/>
    <brk id="126" min="5" max="11" man="1"/>
    <brk id="156" min="5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13BC3-A8CF-4A57-B04F-C624C9D0C0B6}">
  <dimension ref="B2:N28"/>
  <sheetViews>
    <sheetView view="pageBreakPreview" zoomScaleNormal="100" zoomScaleSheetLayoutView="100" workbookViewId="0">
      <selection activeCell="Q11" sqref="Q11"/>
    </sheetView>
  </sheetViews>
  <sheetFormatPr baseColWidth="10" defaultRowHeight="15" x14ac:dyDescent="0.25"/>
  <cols>
    <col min="3" max="3" width="38.28515625" bestFit="1" customWidth="1"/>
  </cols>
  <sheetData>
    <row r="2" spans="2:14" ht="18" x14ac:dyDescent="0.25">
      <c r="B2" s="333" t="s">
        <v>63</v>
      </c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5"/>
    </row>
    <row r="3" spans="2:14" x14ac:dyDescent="0.25">
      <c r="B3" s="171" t="s">
        <v>64</v>
      </c>
      <c r="C3" s="172" t="s">
        <v>65</v>
      </c>
      <c r="D3" s="336" t="s">
        <v>66</v>
      </c>
      <c r="E3" s="337"/>
      <c r="F3" s="337"/>
      <c r="G3" s="337"/>
      <c r="H3" s="337"/>
      <c r="I3" s="337"/>
      <c r="J3" s="337"/>
      <c r="K3" s="337"/>
      <c r="L3" s="337"/>
      <c r="M3" s="338"/>
      <c r="N3" s="173" t="s">
        <v>67</v>
      </c>
    </row>
    <row r="4" spans="2:14" x14ac:dyDescent="0.25">
      <c r="B4" s="201">
        <f>+'PRESUPUESTO OFICIAL'!F7</f>
        <v>1</v>
      </c>
      <c r="C4" s="174" t="str">
        <f>+'PRESUPUESTO OFICIAL'!G7</f>
        <v xml:space="preserve">PRELIMINAR </v>
      </c>
      <c r="D4" s="175" t="s">
        <v>68</v>
      </c>
      <c r="E4" s="176"/>
      <c r="F4" s="177"/>
      <c r="G4" s="178"/>
      <c r="H4" s="178"/>
      <c r="I4" s="178"/>
      <c r="J4" s="179"/>
      <c r="K4" s="178"/>
      <c r="L4" s="178"/>
      <c r="M4" s="180"/>
      <c r="N4" s="181"/>
    </row>
    <row r="5" spans="2:14" ht="26.25" x14ac:dyDescent="0.25">
      <c r="B5" s="182">
        <f>+'PRESUPUESTO OFICIAL'!F8</f>
        <v>1.01</v>
      </c>
      <c r="C5" s="200" t="str">
        <f>+'PRESUPUESTO OFICIAL'!G8</f>
        <v xml:space="preserve">DESMONTE DE CIELO RAZO EXISTENTE EN LAMINA DE ICOPOR </v>
      </c>
      <c r="D5" s="183" t="str">
        <f>+'PRESUPUESTO OFICIAL'!H8</f>
        <v xml:space="preserve">M2 </v>
      </c>
      <c r="E5" s="184" t="s">
        <v>69</v>
      </c>
      <c r="F5" s="185" t="s">
        <v>70</v>
      </c>
      <c r="G5" s="186" t="s">
        <v>71</v>
      </c>
      <c r="H5" s="186" t="s">
        <v>72</v>
      </c>
      <c r="I5" s="186" t="s">
        <v>73</v>
      </c>
      <c r="J5" s="187" t="s">
        <v>74</v>
      </c>
      <c r="K5" s="186"/>
      <c r="L5" s="186"/>
      <c r="M5" s="188" t="s">
        <v>33</v>
      </c>
      <c r="N5" s="189">
        <f>+M6</f>
        <v>99.5</v>
      </c>
    </row>
    <row r="6" spans="2:14" x14ac:dyDescent="0.25">
      <c r="B6" s="190"/>
      <c r="C6" s="191" t="s">
        <v>75</v>
      </c>
      <c r="D6" s="192"/>
      <c r="E6" s="193"/>
      <c r="F6" s="194"/>
      <c r="G6" s="193">
        <v>9.9499999999999993</v>
      </c>
      <c r="H6" s="195">
        <v>10</v>
      </c>
      <c r="I6" s="196"/>
      <c r="J6" s="196"/>
      <c r="K6" s="196"/>
      <c r="L6" s="196"/>
      <c r="M6" s="197">
        <f>+H6*G6</f>
        <v>99.5</v>
      </c>
      <c r="N6" s="198"/>
    </row>
    <row r="7" spans="2:14" x14ac:dyDescent="0.25">
      <c r="B7" s="201">
        <f>+'PRESUPUESTO OFICIAL'!F9</f>
        <v>2</v>
      </c>
      <c r="C7" s="174" t="str">
        <f>+'PRESUPUESTO OFICIAL'!G9</f>
        <v xml:space="preserve">CIELO RAZO </v>
      </c>
      <c r="D7" s="175" t="s">
        <v>68</v>
      </c>
      <c r="E7" s="176"/>
      <c r="F7" s="177"/>
      <c r="G7" s="178"/>
      <c r="H7" s="178"/>
      <c r="I7" s="178"/>
      <c r="J7" s="179"/>
      <c r="K7" s="178"/>
      <c r="L7" s="178"/>
      <c r="M7" s="180"/>
      <c r="N7" s="181"/>
    </row>
    <row r="8" spans="2:14" ht="64.5" x14ac:dyDescent="0.25">
      <c r="B8" s="182">
        <f>+'PRESUPUESTO OFICIAL'!F10</f>
        <v>2.0099999999999998</v>
      </c>
      <c r="C8" s="200" t="str">
        <f>+'PRESUPUESTO OFICIAL'!G10</f>
        <v xml:space="preserve">SUMINISTRO E INSTALACION DE REJA DE SEGURIDAD EN VARILLA CUADRADA Y/O MALLA ELECTROSOLDADA INCLUYE ANGULO Y REFUERZOS NECESARIOS </v>
      </c>
      <c r="D8" s="183" t="s">
        <v>8</v>
      </c>
      <c r="E8" s="184" t="s">
        <v>69</v>
      </c>
      <c r="F8" s="185" t="s">
        <v>70</v>
      </c>
      <c r="G8" s="186" t="s">
        <v>71</v>
      </c>
      <c r="H8" s="186" t="s">
        <v>72</v>
      </c>
      <c r="I8" s="186" t="s">
        <v>73</v>
      </c>
      <c r="J8" s="187" t="s">
        <v>74</v>
      </c>
      <c r="K8" s="186"/>
      <c r="L8" s="186"/>
      <c r="M8" s="188" t="s">
        <v>33</v>
      </c>
      <c r="N8" s="189">
        <f>+M9</f>
        <v>99.5</v>
      </c>
    </row>
    <row r="9" spans="2:14" x14ac:dyDescent="0.25">
      <c r="B9" s="190"/>
      <c r="C9" s="191" t="s">
        <v>75</v>
      </c>
      <c r="D9" s="192"/>
      <c r="E9" s="193"/>
      <c r="F9" s="194"/>
      <c r="G9" s="193">
        <v>9.9499999999999993</v>
      </c>
      <c r="H9" s="195">
        <v>10</v>
      </c>
      <c r="I9" s="196"/>
      <c r="J9" s="196"/>
      <c r="K9" s="196"/>
      <c r="L9" s="196"/>
      <c r="M9" s="197">
        <f>+H9*G9</f>
        <v>99.5</v>
      </c>
      <c r="N9" s="198"/>
    </row>
    <row r="10" spans="2:14" x14ac:dyDescent="0.25">
      <c r="B10" s="201">
        <f>+'PRESUPUESTO OFICIAL'!F11</f>
        <v>3</v>
      </c>
      <c r="C10" s="174" t="str">
        <f>+'PRESUPUESTO OFICIAL'!G11</f>
        <v xml:space="preserve">PINTURA INTERIOR Y EXTERIOR </v>
      </c>
      <c r="D10" s="175" t="s">
        <v>68</v>
      </c>
      <c r="E10" s="176"/>
      <c r="F10" s="177"/>
      <c r="G10" s="178"/>
      <c r="H10" s="178"/>
      <c r="I10" s="178"/>
      <c r="J10" s="179"/>
      <c r="K10" s="178"/>
      <c r="L10" s="178"/>
      <c r="M10" s="180"/>
      <c r="N10" s="181"/>
    </row>
    <row r="11" spans="2:14" ht="39" x14ac:dyDescent="0.25">
      <c r="B11" s="182">
        <f>+'PRESUPUESTO OFICIAL'!F12</f>
        <v>3.01</v>
      </c>
      <c r="C11" s="200" t="str">
        <f>+'PRESUPUESTO OFICIAL'!G12</f>
        <v xml:space="preserve">APLICACION DE PINTURA TIPO 1 VINILO INCLUYE BROCHAS, RODILLOS Y CINTA DE ENMASCARAR </v>
      </c>
      <c r="D11" s="183" t="s">
        <v>8</v>
      </c>
      <c r="E11" s="184" t="s">
        <v>69</v>
      </c>
      <c r="F11" s="185" t="s">
        <v>70</v>
      </c>
      <c r="G11" s="186" t="s">
        <v>71</v>
      </c>
      <c r="H11" s="186" t="s">
        <v>72</v>
      </c>
      <c r="I11" s="186" t="s">
        <v>73</v>
      </c>
      <c r="J11" s="187" t="s">
        <v>74</v>
      </c>
      <c r="K11" s="186"/>
      <c r="L11" s="186"/>
      <c r="M11" s="188" t="s">
        <v>33</v>
      </c>
      <c r="N11" s="189">
        <f>+M12</f>
        <v>250</v>
      </c>
    </row>
    <row r="12" spans="2:14" x14ac:dyDescent="0.25">
      <c r="B12" s="190"/>
      <c r="C12" s="191" t="s">
        <v>75</v>
      </c>
      <c r="D12" s="192"/>
      <c r="E12" s="193"/>
      <c r="F12" s="194"/>
      <c r="G12" s="193">
        <v>80</v>
      </c>
      <c r="H12" s="202">
        <v>3.125</v>
      </c>
      <c r="I12" s="196"/>
      <c r="J12" s="196"/>
      <c r="K12" s="196"/>
      <c r="L12" s="196"/>
      <c r="M12" s="197">
        <f>+H12*G12</f>
        <v>250</v>
      </c>
      <c r="N12" s="198"/>
    </row>
    <row r="13" spans="2:14" ht="51.75" x14ac:dyDescent="0.25">
      <c r="B13" s="182">
        <f>+'PRESUPUESTO OFICIAL'!F13</f>
        <v>3.02</v>
      </c>
      <c r="C13" s="200" t="str">
        <f>+'PRESUPUESTO OFICIAL'!G13</f>
        <v xml:space="preserve">MANTENIMIENTO DE PUERTAS Y REJAS EXTERIORES INCLUYE SOLDADURA DONDE REQUIERA Y PINTURA EN ANTICORROSIVO Y ESMALTE </v>
      </c>
      <c r="D13" s="183" t="s">
        <v>0</v>
      </c>
      <c r="E13" s="184" t="s">
        <v>69</v>
      </c>
      <c r="F13" s="185" t="s">
        <v>70</v>
      </c>
      <c r="G13" s="186" t="s">
        <v>71</v>
      </c>
      <c r="H13" s="186" t="s">
        <v>72</v>
      </c>
      <c r="I13" s="186" t="s">
        <v>73</v>
      </c>
      <c r="J13" s="187" t="s">
        <v>74</v>
      </c>
      <c r="K13" s="186"/>
      <c r="L13" s="186"/>
      <c r="M13" s="188" t="s">
        <v>33</v>
      </c>
      <c r="N13" s="189">
        <f>ROUND(SUM(M14:M14),2)</f>
        <v>5</v>
      </c>
    </row>
    <row r="14" spans="2:14" x14ac:dyDescent="0.25">
      <c r="B14" s="190"/>
      <c r="C14" s="199" t="s">
        <v>76</v>
      </c>
      <c r="D14" s="192"/>
      <c r="E14" s="193"/>
      <c r="F14" s="194">
        <v>5</v>
      </c>
      <c r="G14" s="193"/>
      <c r="H14" s="195"/>
      <c r="I14" s="196"/>
      <c r="J14" s="196"/>
      <c r="K14" s="196"/>
      <c r="L14" s="196"/>
      <c r="M14" s="197">
        <v>5</v>
      </c>
      <c r="N14" s="198"/>
    </row>
    <row r="15" spans="2:14" x14ac:dyDescent="0.25">
      <c r="B15" s="201">
        <f>+'PRESUPUESTO OFICIAL'!F14</f>
        <v>4</v>
      </c>
      <c r="C15" s="174" t="str">
        <f>+'PRESUPUESTO OFICIAL'!G14</f>
        <v xml:space="preserve">RED ELECTRICA INTERNA Y EXTERNA </v>
      </c>
      <c r="D15" s="175" t="s">
        <v>68</v>
      </c>
      <c r="E15" s="176"/>
      <c r="F15" s="177"/>
      <c r="G15" s="178"/>
      <c r="H15" s="178"/>
      <c r="I15" s="178"/>
      <c r="J15" s="179"/>
      <c r="K15" s="178"/>
      <c r="L15" s="178"/>
      <c r="M15" s="180"/>
      <c r="N15" s="181"/>
    </row>
    <row r="16" spans="2:14" ht="26.25" x14ac:dyDescent="0.25">
      <c r="B16" s="182">
        <f>+'PRESUPUESTO OFICIAL'!F15</f>
        <v>4.01</v>
      </c>
      <c r="C16" s="200" t="str">
        <f>+'PRESUPUESTO OFICIAL'!G15</f>
        <v xml:space="preserve">SUMINISTRO E INSTALACION DE CAJA DE 4 CCTOS </v>
      </c>
      <c r="D16" s="183" t="s">
        <v>0</v>
      </c>
      <c r="E16" s="184" t="s">
        <v>69</v>
      </c>
      <c r="F16" s="185" t="s">
        <v>70</v>
      </c>
      <c r="G16" s="186" t="s">
        <v>71</v>
      </c>
      <c r="H16" s="186" t="s">
        <v>72</v>
      </c>
      <c r="I16" s="186" t="s">
        <v>73</v>
      </c>
      <c r="J16" s="187" t="s">
        <v>74</v>
      </c>
      <c r="K16" s="186"/>
      <c r="L16" s="186"/>
      <c r="M16" s="188" t="s">
        <v>33</v>
      </c>
      <c r="N16" s="189">
        <f>ROUND(SUM(M17:M17),2)</f>
        <v>1</v>
      </c>
    </row>
    <row r="17" spans="2:14" x14ac:dyDescent="0.25">
      <c r="B17" s="190"/>
      <c r="C17" s="191" t="s">
        <v>75</v>
      </c>
      <c r="D17" s="192"/>
      <c r="E17" s="193"/>
      <c r="F17" s="194">
        <v>1</v>
      </c>
      <c r="G17" s="193"/>
      <c r="H17" s="195"/>
      <c r="I17" s="196"/>
      <c r="J17" s="196"/>
      <c r="K17" s="196"/>
      <c r="L17" s="196"/>
      <c r="M17" s="197">
        <v>1</v>
      </c>
      <c r="N17" s="198"/>
    </row>
    <row r="18" spans="2:14" ht="26.25" x14ac:dyDescent="0.25">
      <c r="B18" s="182">
        <f>+'PRESUPUESTO OFICIAL'!F16</f>
        <v>4.0199999999999996</v>
      </c>
      <c r="C18" s="200" t="str">
        <f>+'PRESUPUESTO OFICIAL'!G16</f>
        <v xml:space="preserve">SUMINSITRO E INSTALACION DE BREAKER DE 30 AMP </v>
      </c>
      <c r="D18" s="183" t="s">
        <v>9</v>
      </c>
      <c r="E18" s="184" t="s">
        <v>69</v>
      </c>
      <c r="F18" s="185" t="s">
        <v>70</v>
      </c>
      <c r="G18" s="186" t="s">
        <v>71</v>
      </c>
      <c r="H18" s="186" t="s">
        <v>72</v>
      </c>
      <c r="I18" s="186" t="s">
        <v>73</v>
      </c>
      <c r="J18" s="187" t="s">
        <v>74</v>
      </c>
      <c r="K18" s="186"/>
      <c r="L18" s="186"/>
      <c r="M18" s="188" t="s">
        <v>33</v>
      </c>
      <c r="N18" s="189">
        <f>+M19</f>
        <v>2</v>
      </c>
    </row>
    <row r="19" spans="2:14" x14ac:dyDescent="0.25">
      <c r="B19" s="190"/>
      <c r="C19" s="191" t="s">
        <v>75</v>
      </c>
      <c r="D19" s="192"/>
      <c r="E19" s="193"/>
      <c r="F19" s="194">
        <v>2</v>
      </c>
      <c r="G19" s="193"/>
      <c r="H19" s="202"/>
      <c r="I19" s="196"/>
      <c r="J19" s="196"/>
      <c r="K19" s="196"/>
      <c r="L19" s="196"/>
      <c r="M19" s="197">
        <f>+F19</f>
        <v>2</v>
      </c>
      <c r="N19" s="198"/>
    </row>
    <row r="25" spans="2:14" x14ac:dyDescent="0.25">
      <c r="C25" s="263"/>
    </row>
    <row r="27" spans="2:14" x14ac:dyDescent="0.25">
      <c r="C27" s="264" t="s">
        <v>106</v>
      </c>
    </row>
    <row r="28" spans="2:14" x14ac:dyDescent="0.25">
      <c r="C28" s="265" t="s">
        <v>107</v>
      </c>
    </row>
  </sheetData>
  <mergeCells count="2">
    <mergeCell ref="B2:N2"/>
    <mergeCell ref="D3:M3"/>
  </mergeCells>
  <pageMargins left="0.7" right="0.7" top="0.75" bottom="0.75" header="0.3" footer="0.3"/>
  <pageSetup paperSize="9" scale="4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1971D-492C-4D56-9480-7B1810B4E10B}">
  <dimension ref="B2:H30"/>
  <sheetViews>
    <sheetView view="pageBreakPreview" zoomScale="85" zoomScaleNormal="85" zoomScaleSheetLayoutView="85" workbookViewId="0">
      <selection activeCell="B2" sqref="B2"/>
    </sheetView>
  </sheetViews>
  <sheetFormatPr baseColWidth="10" defaultRowHeight="15" x14ac:dyDescent="0.25"/>
  <cols>
    <col min="2" max="2" width="29.7109375" customWidth="1"/>
    <col min="3" max="3" width="35.7109375" customWidth="1"/>
    <col min="4" max="4" width="19.7109375" customWidth="1"/>
    <col min="7" max="7" width="17.28515625" bestFit="1" customWidth="1"/>
    <col min="8" max="8" width="18.7109375" bestFit="1" customWidth="1"/>
    <col min="258" max="258" width="29.7109375" customWidth="1"/>
    <col min="259" max="259" width="24.140625" customWidth="1"/>
    <col min="260" max="260" width="19.7109375" customWidth="1"/>
    <col min="263" max="263" width="16.140625" customWidth="1"/>
    <col min="264" max="264" width="17.28515625" customWidth="1"/>
    <col min="514" max="514" width="29.7109375" customWidth="1"/>
    <col min="515" max="515" width="24.140625" customWidth="1"/>
    <col min="516" max="516" width="19.7109375" customWidth="1"/>
    <col min="519" max="519" width="16.140625" customWidth="1"/>
    <col min="520" max="520" width="17.28515625" customWidth="1"/>
    <col min="770" max="770" width="29.7109375" customWidth="1"/>
    <col min="771" max="771" width="24.140625" customWidth="1"/>
    <col min="772" max="772" width="19.7109375" customWidth="1"/>
    <col min="775" max="775" width="16.140625" customWidth="1"/>
    <col min="776" max="776" width="17.28515625" customWidth="1"/>
    <col min="1026" max="1026" width="29.7109375" customWidth="1"/>
    <col min="1027" max="1027" width="24.140625" customWidth="1"/>
    <col min="1028" max="1028" width="19.7109375" customWidth="1"/>
    <col min="1031" max="1031" width="16.140625" customWidth="1"/>
    <col min="1032" max="1032" width="17.28515625" customWidth="1"/>
    <col min="1282" max="1282" width="29.7109375" customWidth="1"/>
    <col min="1283" max="1283" width="24.140625" customWidth="1"/>
    <col min="1284" max="1284" width="19.7109375" customWidth="1"/>
    <col min="1287" max="1287" width="16.140625" customWidth="1"/>
    <col min="1288" max="1288" width="17.28515625" customWidth="1"/>
    <col min="1538" max="1538" width="29.7109375" customWidth="1"/>
    <col min="1539" max="1539" width="24.140625" customWidth="1"/>
    <col min="1540" max="1540" width="19.7109375" customWidth="1"/>
    <col min="1543" max="1543" width="16.140625" customWidth="1"/>
    <col min="1544" max="1544" width="17.28515625" customWidth="1"/>
    <col min="1794" max="1794" width="29.7109375" customWidth="1"/>
    <col min="1795" max="1795" width="24.140625" customWidth="1"/>
    <col min="1796" max="1796" width="19.7109375" customWidth="1"/>
    <col min="1799" max="1799" width="16.140625" customWidth="1"/>
    <col min="1800" max="1800" width="17.28515625" customWidth="1"/>
    <col min="2050" max="2050" width="29.7109375" customWidth="1"/>
    <col min="2051" max="2051" width="24.140625" customWidth="1"/>
    <col min="2052" max="2052" width="19.7109375" customWidth="1"/>
    <col min="2055" max="2055" width="16.140625" customWidth="1"/>
    <col min="2056" max="2056" width="17.28515625" customWidth="1"/>
    <col min="2306" max="2306" width="29.7109375" customWidth="1"/>
    <col min="2307" max="2307" width="24.140625" customWidth="1"/>
    <col min="2308" max="2308" width="19.7109375" customWidth="1"/>
    <col min="2311" max="2311" width="16.140625" customWidth="1"/>
    <col min="2312" max="2312" width="17.28515625" customWidth="1"/>
    <col min="2562" max="2562" width="29.7109375" customWidth="1"/>
    <col min="2563" max="2563" width="24.140625" customWidth="1"/>
    <col min="2564" max="2564" width="19.7109375" customWidth="1"/>
    <col min="2567" max="2567" width="16.140625" customWidth="1"/>
    <col min="2568" max="2568" width="17.28515625" customWidth="1"/>
    <col min="2818" max="2818" width="29.7109375" customWidth="1"/>
    <col min="2819" max="2819" width="24.140625" customWidth="1"/>
    <col min="2820" max="2820" width="19.7109375" customWidth="1"/>
    <col min="2823" max="2823" width="16.140625" customWidth="1"/>
    <col min="2824" max="2824" width="17.28515625" customWidth="1"/>
    <col min="3074" max="3074" width="29.7109375" customWidth="1"/>
    <col min="3075" max="3075" width="24.140625" customWidth="1"/>
    <col min="3076" max="3076" width="19.7109375" customWidth="1"/>
    <col min="3079" max="3079" width="16.140625" customWidth="1"/>
    <col min="3080" max="3080" width="17.28515625" customWidth="1"/>
    <col min="3330" max="3330" width="29.7109375" customWidth="1"/>
    <col min="3331" max="3331" width="24.140625" customWidth="1"/>
    <col min="3332" max="3332" width="19.7109375" customWidth="1"/>
    <col min="3335" max="3335" width="16.140625" customWidth="1"/>
    <col min="3336" max="3336" width="17.28515625" customWidth="1"/>
    <col min="3586" max="3586" width="29.7109375" customWidth="1"/>
    <col min="3587" max="3587" width="24.140625" customWidth="1"/>
    <col min="3588" max="3588" width="19.7109375" customWidth="1"/>
    <col min="3591" max="3591" width="16.140625" customWidth="1"/>
    <col min="3592" max="3592" width="17.28515625" customWidth="1"/>
    <col min="3842" max="3842" width="29.7109375" customWidth="1"/>
    <col min="3843" max="3843" width="24.140625" customWidth="1"/>
    <col min="3844" max="3844" width="19.7109375" customWidth="1"/>
    <col min="3847" max="3847" width="16.140625" customWidth="1"/>
    <col min="3848" max="3848" width="17.28515625" customWidth="1"/>
    <col min="4098" max="4098" width="29.7109375" customWidth="1"/>
    <col min="4099" max="4099" width="24.140625" customWidth="1"/>
    <col min="4100" max="4100" width="19.7109375" customWidth="1"/>
    <col min="4103" max="4103" width="16.140625" customWidth="1"/>
    <col min="4104" max="4104" width="17.28515625" customWidth="1"/>
    <col min="4354" max="4354" width="29.7109375" customWidth="1"/>
    <col min="4355" max="4355" width="24.140625" customWidth="1"/>
    <col min="4356" max="4356" width="19.7109375" customWidth="1"/>
    <col min="4359" max="4359" width="16.140625" customWidth="1"/>
    <col min="4360" max="4360" width="17.28515625" customWidth="1"/>
    <col min="4610" max="4610" width="29.7109375" customWidth="1"/>
    <col min="4611" max="4611" width="24.140625" customWidth="1"/>
    <col min="4612" max="4612" width="19.7109375" customWidth="1"/>
    <col min="4615" max="4615" width="16.140625" customWidth="1"/>
    <col min="4616" max="4616" width="17.28515625" customWidth="1"/>
    <col min="4866" max="4866" width="29.7109375" customWidth="1"/>
    <col min="4867" max="4867" width="24.140625" customWidth="1"/>
    <col min="4868" max="4868" width="19.7109375" customWidth="1"/>
    <col min="4871" max="4871" width="16.140625" customWidth="1"/>
    <col min="4872" max="4872" width="17.28515625" customWidth="1"/>
    <col min="5122" max="5122" width="29.7109375" customWidth="1"/>
    <col min="5123" max="5123" width="24.140625" customWidth="1"/>
    <col min="5124" max="5124" width="19.7109375" customWidth="1"/>
    <col min="5127" max="5127" width="16.140625" customWidth="1"/>
    <col min="5128" max="5128" width="17.28515625" customWidth="1"/>
    <col min="5378" max="5378" width="29.7109375" customWidth="1"/>
    <col min="5379" max="5379" width="24.140625" customWidth="1"/>
    <col min="5380" max="5380" width="19.7109375" customWidth="1"/>
    <col min="5383" max="5383" width="16.140625" customWidth="1"/>
    <col min="5384" max="5384" width="17.28515625" customWidth="1"/>
    <col min="5634" max="5634" width="29.7109375" customWidth="1"/>
    <col min="5635" max="5635" width="24.140625" customWidth="1"/>
    <col min="5636" max="5636" width="19.7109375" customWidth="1"/>
    <col min="5639" max="5639" width="16.140625" customWidth="1"/>
    <col min="5640" max="5640" width="17.28515625" customWidth="1"/>
    <col min="5890" max="5890" width="29.7109375" customWidth="1"/>
    <col min="5891" max="5891" width="24.140625" customWidth="1"/>
    <col min="5892" max="5892" width="19.7109375" customWidth="1"/>
    <col min="5895" max="5895" width="16.140625" customWidth="1"/>
    <col min="5896" max="5896" width="17.28515625" customWidth="1"/>
    <col min="6146" max="6146" width="29.7109375" customWidth="1"/>
    <col min="6147" max="6147" width="24.140625" customWidth="1"/>
    <col min="6148" max="6148" width="19.7109375" customWidth="1"/>
    <col min="6151" max="6151" width="16.140625" customWidth="1"/>
    <col min="6152" max="6152" width="17.28515625" customWidth="1"/>
    <col min="6402" max="6402" width="29.7109375" customWidth="1"/>
    <col min="6403" max="6403" width="24.140625" customWidth="1"/>
    <col min="6404" max="6404" width="19.7109375" customWidth="1"/>
    <col min="6407" max="6407" width="16.140625" customWidth="1"/>
    <col min="6408" max="6408" width="17.28515625" customWidth="1"/>
    <col min="6658" max="6658" width="29.7109375" customWidth="1"/>
    <col min="6659" max="6659" width="24.140625" customWidth="1"/>
    <col min="6660" max="6660" width="19.7109375" customWidth="1"/>
    <col min="6663" max="6663" width="16.140625" customWidth="1"/>
    <col min="6664" max="6664" width="17.28515625" customWidth="1"/>
    <col min="6914" max="6914" width="29.7109375" customWidth="1"/>
    <col min="6915" max="6915" width="24.140625" customWidth="1"/>
    <col min="6916" max="6916" width="19.7109375" customWidth="1"/>
    <col min="6919" max="6919" width="16.140625" customWidth="1"/>
    <col min="6920" max="6920" width="17.28515625" customWidth="1"/>
    <col min="7170" max="7170" width="29.7109375" customWidth="1"/>
    <col min="7171" max="7171" width="24.140625" customWidth="1"/>
    <col min="7172" max="7172" width="19.7109375" customWidth="1"/>
    <col min="7175" max="7175" width="16.140625" customWidth="1"/>
    <col min="7176" max="7176" width="17.28515625" customWidth="1"/>
    <col min="7426" max="7426" width="29.7109375" customWidth="1"/>
    <col min="7427" max="7427" width="24.140625" customWidth="1"/>
    <col min="7428" max="7428" width="19.7109375" customWidth="1"/>
    <col min="7431" max="7431" width="16.140625" customWidth="1"/>
    <col min="7432" max="7432" width="17.28515625" customWidth="1"/>
    <col min="7682" max="7682" width="29.7109375" customWidth="1"/>
    <col min="7683" max="7683" width="24.140625" customWidth="1"/>
    <col min="7684" max="7684" width="19.7109375" customWidth="1"/>
    <col min="7687" max="7687" width="16.140625" customWidth="1"/>
    <col min="7688" max="7688" width="17.28515625" customWidth="1"/>
    <col min="7938" max="7938" width="29.7109375" customWidth="1"/>
    <col min="7939" max="7939" width="24.140625" customWidth="1"/>
    <col min="7940" max="7940" width="19.7109375" customWidth="1"/>
    <col min="7943" max="7943" width="16.140625" customWidth="1"/>
    <col min="7944" max="7944" width="17.28515625" customWidth="1"/>
    <col min="8194" max="8194" width="29.7109375" customWidth="1"/>
    <col min="8195" max="8195" width="24.140625" customWidth="1"/>
    <col min="8196" max="8196" width="19.7109375" customWidth="1"/>
    <col min="8199" max="8199" width="16.140625" customWidth="1"/>
    <col min="8200" max="8200" width="17.28515625" customWidth="1"/>
    <col min="8450" max="8450" width="29.7109375" customWidth="1"/>
    <col min="8451" max="8451" width="24.140625" customWidth="1"/>
    <col min="8452" max="8452" width="19.7109375" customWidth="1"/>
    <col min="8455" max="8455" width="16.140625" customWidth="1"/>
    <col min="8456" max="8456" width="17.28515625" customWidth="1"/>
    <col min="8706" max="8706" width="29.7109375" customWidth="1"/>
    <col min="8707" max="8707" width="24.140625" customWidth="1"/>
    <col min="8708" max="8708" width="19.7109375" customWidth="1"/>
    <col min="8711" max="8711" width="16.140625" customWidth="1"/>
    <col min="8712" max="8712" width="17.28515625" customWidth="1"/>
    <col min="8962" max="8962" width="29.7109375" customWidth="1"/>
    <col min="8963" max="8963" width="24.140625" customWidth="1"/>
    <col min="8964" max="8964" width="19.7109375" customWidth="1"/>
    <col min="8967" max="8967" width="16.140625" customWidth="1"/>
    <col min="8968" max="8968" width="17.28515625" customWidth="1"/>
    <col min="9218" max="9218" width="29.7109375" customWidth="1"/>
    <col min="9219" max="9219" width="24.140625" customWidth="1"/>
    <col min="9220" max="9220" width="19.7109375" customWidth="1"/>
    <col min="9223" max="9223" width="16.140625" customWidth="1"/>
    <col min="9224" max="9224" width="17.28515625" customWidth="1"/>
    <col min="9474" max="9474" width="29.7109375" customWidth="1"/>
    <col min="9475" max="9475" width="24.140625" customWidth="1"/>
    <col min="9476" max="9476" width="19.7109375" customWidth="1"/>
    <col min="9479" max="9479" width="16.140625" customWidth="1"/>
    <col min="9480" max="9480" width="17.28515625" customWidth="1"/>
    <col min="9730" max="9730" width="29.7109375" customWidth="1"/>
    <col min="9731" max="9731" width="24.140625" customWidth="1"/>
    <col min="9732" max="9732" width="19.7109375" customWidth="1"/>
    <col min="9735" max="9735" width="16.140625" customWidth="1"/>
    <col min="9736" max="9736" width="17.28515625" customWidth="1"/>
    <col min="9986" max="9986" width="29.7109375" customWidth="1"/>
    <col min="9987" max="9987" width="24.140625" customWidth="1"/>
    <col min="9988" max="9988" width="19.7109375" customWidth="1"/>
    <col min="9991" max="9991" width="16.140625" customWidth="1"/>
    <col min="9992" max="9992" width="17.28515625" customWidth="1"/>
    <col min="10242" max="10242" width="29.7109375" customWidth="1"/>
    <col min="10243" max="10243" width="24.140625" customWidth="1"/>
    <col min="10244" max="10244" width="19.7109375" customWidth="1"/>
    <col min="10247" max="10247" width="16.140625" customWidth="1"/>
    <col min="10248" max="10248" width="17.28515625" customWidth="1"/>
    <col min="10498" max="10498" width="29.7109375" customWidth="1"/>
    <col min="10499" max="10499" width="24.140625" customWidth="1"/>
    <col min="10500" max="10500" width="19.7109375" customWidth="1"/>
    <col min="10503" max="10503" width="16.140625" customWidth="1"/>
    <col min="10504" max="10504" width="17.28515625" customWidth="1"/>
    <col min="10754" max="10754" width="29.7109375" customWidth="1"/>
    <col min="10755" max="10755" width="24.140625" customWidth="1"/>
    <col min="10756" max="10756" width="19.7109375" customWidth="1"/>
    <col min="10759" max="10759" width="16.140625" customWidth="1"/>
    <col min="10760" max="10760" width="17.28515625" customWidth="1"/>
    <col min="11010" max="11010" width="29.7109375" customWidth="1"/>
    <col min="11011" max="11011" width="24.140625" customWidth="1"/>
    <col min="11012" max="11012" width="19.7109375" customWidth="1"/>
    <col min="11015" max="11015" width="16.140625" customWidth="1"/>
    <col min="11016" max="11016" width="17.28515625" customWidth="1"/>
    <col min="11266" max="11266" width="29.7109375" customWidth="1"/>
    <col min="11267" max="11267" width="24.140625" customWidth="1"/>
    <col min="11268" max="11268" width="19.7109375" customWidth="1"/>
    <col min="11271" max="11271" width="16.140625" customWidth="1"/>
    <col min="11272" max="11272" width="17.28515625" customWidth="1"/>
    <col min="11522" max="11522" width="29.7109375" customWidth="1"/>
    <col min="11523" max="11523" width="24.140625" customWidth="1"/>
    <col min="11524" max="11524" width="19.7109375" customWidth="1"/>
    <col min="11527" max="11527" width="16.140625" customWidth="1"/>
    <col min="11528" max="11528" width="17.28515625" customWidth="1"/>
    <col min="11778" max="11778" width="29.7109375" customWidth="1"/>
    <col min="11779" max="11779" width="24.140625" customWidth="1"/>
    <col min="11780" max="11780" width="19.7109375" customWidth="1"/>
    <col min="11783" max="11783" width="16.140625" customWidth="1"/>
    <col min="11784" max="11784" width="17.28515625" customWidth="1"/>
    <col min="12034" max="12034" width="29.7109375" customWidth="1"/>
    <col min="12035" max="12035" width="24.140625" customWidth="1"/>
    <col min="12036" max="12036" width="19.7109375" customWidth="1"/>
    <col min="12039" max="12039" width="16.140625" customWidth="1"/>
    <col min="12040" max="12040" width="17.28515625" customWidth="1"/>
    <col min="12290" max="12290" width="29.7109375" customWidth="1"/>
    <col min="12291" max="12291" width="24.140625" customWidth="1"/>
    <col min="12292" max="12292" width="19.7109375" customWidth="1"/>
    <col min="12295" max="12295" width="16.140625" customWidth="1"/>
    <col min="12296" max="12296" width="17.28515625" customWidth="1"/>
    <col min="12546" max="12546" width="29.7109375" customWidth="1"/>
    <col min="12547" max="12547" width="24.140625" customWidth="1"/>
    <col min="12548" max="12548" width="19.7109375" customWidth="1"/>
    <col min="12551" max="12551" width="16.140625" customWidth="1"/>
    <col min="12552" max="12552" width="17.28515625" customWidth="1"/>
    <col min="12802" max="12802" width="29.7109375" customWidth="1"/>
    <col min="12803" max="12803" width="24.140625" customWidth="1"/>
    <col min="12804" max="12804" width="19.7109375" customWidth="1"/>
    <col min="12807" max="12807" width="16.140625" customWidth="1"/>
    <col min="12808" max="12808" width="17.28515625" customWidth="1"/>
    <col min="13058" max="13058" width="29.7109375" customWidth="1"/>
    <col min="13059" max="13059" width="24.140625" customWidth="1"/>
    <col min="13060" max="13060" width="19.7109375" customWidth="1"/>
    <col min="13063" max="13063" width="16.140625" customWidth="1"/>
    <col min="13064" max="13064" width="17.28515625" customWidth="1"/>
    <col min="13314" max="13314" width="29.7109375" customWidth="1"/>
    <col min="13315" max="13315" width="24.140625" customWidth="1"/>
    <col min="13316" max="13316" width="19.7109375" customWidth="1"/>
    <col min="13319" max="13319" width="16.140625" customWidth="1"/>
    <col min="13320" max="13320" width="17.28515625" customWidth="1"/>
    <col min="13570" max="13570" width="29.7109375" customWidth="1"/>
    <col min="13571" max="13571" width="24.140625" customWidth="1"/>
    <col min="13572" max="13572" width="19.7109375" customWidth="1"/>
    <col min="13575" max="13575" width="16.140625" customWidth="1"/>
    <col min="13576" max="13576" width="17.28515625" customWidth="1"/>
    <col min="13826" max="13826" width="29.7109375" customWidth="1"/>
    <col min="13827" max="13827" width="24.140625" customWidth="1"/>
    <col min="13828" max="13828" width="19.7109375" customWidth="1"/>
    <col min="13831" max="13831" width="16.140625" customWidth="1"/>
    <col min="13832" max="13832" width="17.28515625" customWidth="1"/>
    <col min="14082" max="14082" width="29.7109375" customWidth="1"/>
    <col min="14083" max="14083" width="24.140625" customWidth="1"/>
    <col min="14084" max="14084" width="19.7109375" customWidth="1"/>
    <col min="14087" max="14087" width="16.140625" customWidth="1"/>
    <col min="14088" max="14088" width="17.28515625" customWidth="1"/>
    <col min="14338" max="14338" width="29.7109375" customWidth="1"/>
    <col min="14339" max="14339" width="24.140625" customWidth="1"/>
    <col min="14340" max="14340" width="19.7109375" customWidth="1"/>
    <col min="14343" max="14343" width="16.140625" customWidth="1"/>
    <col min="14344" max="14344" width="17.28515625" customWidth="1"/>
    <col min="14594" max="14594" width="29.7109375" customWidth="1"/>
    <col min="14595" max="14595" width="24.140625" customWidth="1"/>
    <col min="14596" max="14596" width="19.7109375" customWidth="1"/>
    <col min="14599" max="14599" width="16.140625" customWidth="1"/>
    <col min="14600" max="14600" width="17.28515625" customWidth="1"/>
    <col min="14850" max="14850" width="29.7109375" customWidth="1"/>
    <col min="14851" max="14851" width="24.140625" customWidth="1"/>
    <col min="14852" max="14852" width="19.7109375" customWidth="1"/>
    <col min="14855" max="14855" width="16.140625" customWidth="1"/>
    <col min="14856" max="14856" width="17.28515625" customWidth="1"/>
    <col min="15106" max="15106" width="29.7109375" customWidth="1"/>
    <col min="15107" max="15107" width="24.140625" customWidth="1"/>
    <col min="15108" max="15108" width="19.7109375" customWidth="1"/>
    <col min="15111" max="15111" width="16.140625" customWidth="1"/>
    <col min="15112" max="15112" width="17.28515625" customWidth="1"/>
    <col min="15362" max="15362" width="29.7109375" customWidth="1"/>
    <col min="15363" max="15363" width="24.140625" customWidth="1"/>
    <col min="15364" max="15364" width="19.7109375" customWidth="1"/>
    <col min="15367" max="15367" width="16.140625" customWidth="1"/>
    <col min="15368" max="15368" width="17.28515625" customWidth="1"/>
    <col min="15618" max="15618" width="29.7109375" customWidth="1"/>
    <col min="15619" max="15619" width="24.140625" customWidth="1"/>
    <col min="15620" max="15620" width="19.7109375" customWidth="1"/>
    <col min="15623" max="15623" width="16.140625" customWidth="1"/>
    <col min="15624" max="15624" width="17.28515625" customWidth="1"/>
    <col min="15874" max="15874" width="29.7109375" customWidth="1"/>
    <col min="15875" max="15875" width="24.140625" customWidth="1"/>
    <col min="15876" max="15876" width="19.7109375" customWidth="1"/>
    <col min="15879" max="15879" width="16.140625" customWidth="1"/>
    <col min="15880" max="15880" width="17.28515625" customWidth="1"/>
    <col min="16130" max="16130" width="29.7109375" customWidth="1"/>
    <col min="16131" max="16131" width="24.140625" customWidth="1"/>
    <col min="16132" max="16132" width="19.7109375" customWidth="1"/>
    <col min="16135" max="16135" width="16.140625" customWidth="1"/>
    <col min="16136" max="16136" width="17.28515625" customWidth="1"/>
  </cols>
  <sheetData>
    <row r="2" spans="2:8" ht="38.25" x14ac:dyDescent="0.25">
      <c r="B2" s="215" t="s">
        <v>81</v>
      </c>
      <c r="C2" s="215"/>
      <c r="D2" s="216" t="s">
        <v>82</v>
      </c>
      <c r="E2" s="217" t="s">
        <v>83</v>
      </c>
      <c r="F2" s="216" t="s">
        <v>84</v>
      </c>
      <c r="G2" s="218" t="s">
        <v>85</v>
      </c>
      <c r="H2" s="219" t="s">
        <v>48</v>
      </c>
    </row>
    <row r="3" spans="2:8" x14ac:dyDescent="0.25">
      <c r="B3" s="215" t="s">
        <v>86</v>
      </c>
      <c r="C3" s="215"/>
      <c r="D3" s="215"/>
      <c r="E3" s="215"/>
      <c r="F3" s="215"/>
      <c r="G3" s="215"/>
      <c r="H3" s="260">
        <f>+'PRESUPUESTO OFICIAL'!K17</f>
        <v>31467450</v>
      </c>
    </row>
    <row r="4" spans="2:8" x14ac:dyDescent="0.25">
      <c r="B4" s="220" t="s">
        <v>87</v>
      </c>
      <c r="C4" s="221"/>
      <c r="D4" s="222"/>
      <c r="E4" s="223"/>
      <c r="F4" s="224"/>
      <c r="G4" s="225"/>
      <c r="H4" s="226"/>
    </row>
    <row r="5" spans="2:8" x14ac:dyDescent="0.25">
      <c r="B5" s="220" t="s">
        <v>88</v>
      </c>
      <c r="C5" s="227"/>
      <c r="D5" s="228"/>
      <c r="E5" s="229"/>
      <c r="F5" s="230"/>
      <c r="G5" s="231">
        <f>+G6</f>
        <v>3000000</v>
      </c>
      <c r="H5" s="232">
        <f>+G5/H3</f>
        <v>9.533660973482122E-2</v>
      </c>
    </row>
    <row r="6" spans="2:8" ht="26.25" x14ac:dyDescent="0.25">
      <c r="B6" s="233">
        <v>1</v>
      </c>
      <c r="C6" s="261" t="s">
        <v>108</v>
      </c>
      <c r="D6" s="234">
        <v>3000000</v>
      </c>
      <c r="E6" s="235">
        <v>1</v>
      </c>
      <c r="F6" s="236">
        <v>1</v>
      </c>
      <c r="G6" s="237">
        <f>+D6*E6*F6*B6</f>
        <v>3000000</v>
      </c>
      <c r="H6" s="238"/>
    </row>
    <row r="7" spans="2:8" x14ac:dyDescent="0.25">
      <c r="B7" s="239"/>
      <c r="C7" s="240"/>
      <c r="D7" s="234"/>
      <c r="E7" s="262"/>
      <c r="F7" s="236"/>
      <c r="G7" s="237"/>
      <c r="H7" s="241"/>
    </row>
    <row r="8" spans="2:8" x14ac:dyDescent="0.25">
      <c r="B8" s="220" t="s">
        <v>89</v>
      </c>
      <c r="C8" s="227"/>
      <c r="D8" s="234"/>
      <c r="E8" s="229"/>
      <c r="F8" s="229"/>
      <c r="G8" s="231">
        <f>SUM(G9:G15)</f>
        <v>3320243.1520000002</v>
      </c>
      <c r="H8" s="238">
        <f>+G8/H3</f>
        <v>0.10551357520231223</v>
      </c>
    </row>
    <row r="9" spans="2:8" x14ac:dyDescent="0.25">
      <c r="B9" s="242" t="s">
        <v>90</v>
      </c>
      <c r="C9" s="243"/>
      <c r="D9" s="244">
        <v>34766944</v>
      </c>
      <c r="E9" s="245"/>
      <c r="F9" s="246">
        <v>0.02</v>
      </c>
      <c r="G9" s="247">
        <f>+D9*F9</f>
        <v>695338.88</v>
      </c>
      <c r="H9" s="241"/>
    </row>
    <row r="10" spans="2:8" x14ac:dyDescent="0.25">
      <c r="B10" s="242" t="s">
        <v>91</v>
      </c>
      <c r="C10" s="243"/>
      <c r="D10" s="244">
        <v>34766944</v>
      </c>
      <c r="E10" s="245"/>
      <c r="F10" s="246">
        <v>0.01</v>
      </c>
      <c r="G10" s="247">
        <f t="shared" ref="G10:G15" si="0">+D10*F10</f>
        <v>347669.44</v>
      </c>
      <c r="H10" s="241"/>
    </row>
    <row r="11" spans="2:8" x14ac:dyDescent="0.25">
      <c r="B11" s="242" t="s">
        <v>92</v>
      </c>
      <c r="C11" s="243"/>
      <c r="D11" s="244">
        <v>34766944</v>
      </c>
      <c r="E11" s="245"/>
      <c r="F11" s="246">
        <v>0.02</v>
      </c>
      <c r="G11" s="247">
        <f t="shared" si="0"/>
        <v>695338.88</v>
      </c>
      <c r="H11" s="241"/>
    </row>
    <row r="12" spans="2:8" x14ac:dyDescent="0.25">
      <c r="B12" s="242" t="s">
        <v>93</v>
      </c>
      <c r="C12" s="243"/>
      <c r="D12" s="244">
        <v>34766944</v>
      </c>
      <c r="E12" s="245"/>
      <c r="F12" s="246">
        <v>5.4999999999999997E-3</v>
      </c>
      <c r="G12" s="247">
        <f t="shared" si="0"/>
        <v>191218.19199999998</v>
      </c>
      <c r="H12" s="241"/>
    </row>
    <row r="13" spans="2:8" x14ac:dyDescent="0.25">
      <c r="B13" s="248" t="s">
        <v>94</v>
      </c>
      <c r="C13" s="249"/>
      <c r="D13" s="244">
        <v>34766944</v>
      </c>
      <c r="E13" s="245"/>
      <c r="F13" s="246">
        <v>0.02</v>
      </c>
      <c r="G13" s="247">
        <f t="shared" si="0"/>
        <v>695338.88</v>
      </c>
      <c r="H13" s="241"/>
    </row>
    <row r="14" spans="2:8" x14ac:dyDescent="0.25">
      <c r="B14" s="250" t="s">
        <v>95</v>
      </c>
      <c r="C14" s="249"/>
      <c r="D14" s="244">
        <v>34766944</v>
      </c>
      <c r="E14" s="245"/>
      <c r="F14" s="251">
        <v>0.01</v>
      </c>
      <c r="G14" s="247">
        <f t="shared" si="0"/>
        <v>347669.44</v>
      </c>
      <c r="H14" s="241"/>
    </row>
    <row r="15" spans="2:8" x14ac:dyDescent="0.25">
      <c r="B15" s="252" t="s">
        <v>96</v>
      </c>
      <c r="C15" s="243"/>
      <c r="D15" s="244">
        <v>34766944</v>
      </c>
      <c r="E15" s="245"/>
      <c r="F15" s="253">
        <v>0.01</v>
      </c>
      <c r="G15" s="247">
        <f t="shared" si="0"/>
        <v>347669.44</v>
      </c>
      <c r="H15" s="241"/>
    </row>
    <row r="16" spans="2:8" x14ac:dyDescent="0.25">
      <c r="B16" s="339"/>
      <c r="C16" s="340"/>
      <c r="D16" s="254"/>
      <c r="E16" s="245"/>
      <c r="F16" s="255"/>
      <c r="G16" s="254"/>
      <c r="H16" s="241"/>
    </row>
    <row r="17" spans="2:8" x14ac:dyDescent="0.25">
      <c r="B17" s="243"/>
      <c r="C17" s="243"/>
      <c r="D17" s="254"/>
      <c r="E17" s="245"/>
      <c r="F17" s="255"/>
      <c r="G17" s="254"/>
      <c r="H17" s="241"/>
    </row>
    <row r="18" spans="2:8" x14ac:dyDescent="0.25">
      <c r="B18" s="220" t="s">
        <v>97</v>
      </c>
      <c r="C18" s="227"/>
      <c r="D18" s="256"/>
      <c r="E18" s="229"/>
      <c r="F18" s="229"/>
      <c r="G18" s="257"/>
      <c r="H18" s="238"/>
    </row>
    <row r="19" spans="2:8" x14ac:dyDescent="0.25">
      <c r="B19" s="258" t="s">
        <v>98</v>
      </c>
      <c r="C19" s="252" t="s">
        <v>87</v>
      </c>
      <c r="D19" s="252"/>
      <c r="E19" s="252"/>
      <c r="F19" s="252"/>
      <c r="G19" s="252"/>
      <c r="H19" s="232">
        <f>+H5+H8</f>
        <v>0.20085018493713347</v>
      </c>
    </row>
    <row r="20" spans="2:8" x14ac:dyDescent="0.25">
      <c r="B20" s="258" t="s">
        <v>99</v>
      </c>
      <c r="C20" s="252" t="s">
        <v>100</v>
      </c>
      <c r="D20" s="252"/>
      <c r="E20" s="252"/>
      <c r="F20" s="252"/>
      <c r="G20" s="252"/>
      <c r="H20" s="259">
        <v>0.01</v>
      </c>
    </row>
    <row r="21" spans="2:8" x14ac:dyDescent="0.25">
      <c r="B21" s="258" t="s">
        <v>101</v>
      </c>
      <c r="C21" s="252" t="s">
        <v>102</v>
      </c>
      <c r="D21" s="252"/>
      <c r="E21" s="252"/>
      <c r="F21" s="252"/>
      <c r="G21" s="252"/>
      <c r="H21" s="259">
        <v>0.05</v>
      </c>
    </row>
    <row r="22" spans="2:8" x14ac:dyDescent="0.25">
      <c r="B22" s="221" t="s">
        <v>103</v>
      </c>
      <c r="C22" s="221"/>
      <c r="D22" s="221"/>
      <c r="E22" s="221"/>
      <c r="F22" s="221"/>
      <c r="G22" s="221"/>
      <c r="H22" s="259">
        <f>SUM(H19:H21)</f>
        <v>0.26085018493713347</v>
      </c>
    </row>
    <row r="27" spans="2:8" x14ac:dyDescent="0.25">
      <c r="C27" s="263"/>
    </row>
    <row r="29" spans="2:8" x14ac:dyDescent="0.25">
      <c r="C29" s="264" t="s">
        <v>106</v>
      </c>
    </row>
    <row r="30" spans="2:8" x14ac:dyDescent="0.25">
      <c r="C30" s="265" t="s">
        <v>107</v>
      </c>
    </row>
  </sheetData>
  <mergeCells count="1">
    <mergeCell ref="B16:C16"/>
  </mergeCells>
  <pageMargins left="0.7" right="0.7" top="0.75" bottom="0.75" header="0.3" footer="0.3"/>
  <pageSetup paperSize="9" scale="6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970AD-AA32-41B7-BA7F-9CADACCAE8D6}">
  <dimension ref="F3:Q23"/>
  <sheetViews>
    <sheetView view="pageBreakPreview" zoomScale="85" zoomScaleNormal="100" zoomScaleSheetLayoutView="85" workbookViewId="0">
      <selection activeCell="P16" sqref="P16"/>
    </sheetView>
  </sheetViews>
  <sheetFormatPr baseColWidth="10" defaultRowHeight="15" x14ac:dyDescent="0.25"/>
  <cols>
    <col min="6" max="6" width="5.42578125" bestFit="1" customWidth="1"/>
    <col min="7" max="7" width="43.7109375" customWidth="1"/>
    <col min="8" max="8" width="4.85546875" bestFit="1" customWidth="1"/>
    <col min="9" max="9" width="12.140625" style="10" customWidth="1"/>
    <col min="10" max="10" width="12.85546875" bestFit="1" customWidth="1"/>
    <col min="11" max="11" width="16.85546875" bestFit="1" customWidth="1"/>
    <col min="12" max="12" width="15.7109375" style="12" bestFit="1" customWidth="1"/>
    <col min="13" max="13" width="14.5703125" bestFit="1" customWidth="1"/>
    <col min="14" max="14" width="16.7109375" bestFit="1" customWidth="1"/>
    <col min="15" max="15" width="12" bestFit="1" customWidth="1"/>
    <col min="17" max="17" width="15.7109375" bestFit="1" customWidth="1"/>
  </cols>
  <sheetData>
    <row r="3" spans="6:17" ht="15.75" thickBot="1" x14ac:dyDescent="0.3"/>
    <row r="4" spans="6:17" ht="34.15" customHeight="1" x14ac:dyDescent="0.25">
      <c r="F4" s="275" t="s">
        <v>109</v>
      </c>
      <c r="G4" s="276"/>
      <c r="H4" s="276"/>
      <c r="I4" s="276"/>
      <c r="J4" s="276"/>
      <c r="K4" s="276"/>
      <c r="L4" s="276"/>
      <c r="M4" s="277"/>
    </row>
    <row r="5" spans="6:17" ht="28.15" customHeight="1" x14ac:dyDescent="0.25">
      <c r="F5" s="203" t="s">
        <v>3</v>
      </c>
      <c r="G5" s="204" t="s">
        <v>4</v>
      </c>
      <c r="H5" s="205" t="s">
        <v>0</v>
      </c>
      <c r="I5" s="204" t="s">
        <v>5</v>
      </c>
      <c r="J5" s="205" t="s">
        <v>77</v>
      </c>
      <c r="K5" s="205" t="s">
        <v>78</v>
      </c>
      <c r="L5" s="205" t="s">
        <v>79</v>
      </c>
      <c r="M5" s="213" t="s">
        <v>80</v>
      </c>
    </row>
    <row r="6" spans="6:17" x14ac:dyDescent="0.25">
      <c r="F6" s="8">
        <v>1</v>
      </c>
      <c r="G6" s="2" t="s">
        <v>10</v>
      </c>
      <c r="H6" s="1"/>
      <c r="I6" s="1"/>
      <c r="J6" s="2"/>
      <c r="K6" s="208"/>
      <c r="L6" s="212"/>
      <c r="M6" s="214"/>
    </row>
    <row r="7" spans="6:17" ht="25.15" customHeight="1" x14ac:dyDescent="0.25">
      <c r="F7" s="3">
        <v>1.01</v>
      </c>
      <c r="G7" s="4" t="s">
        <v>11</v>
      </c>
      <c r="H7" s="5" t="s">
        <v>8</v>
      </c>
      <c r="I7" s="5">
        <f>9.6*11.7</f>
        <v>112.32</v>
      </c>
      <c r="J7" s="268"/>
      <c r="K7" s="209"/>
      <c r="L7" s="206"/>
      <c r="M7" s="210"/>
      <c r="O7" s="13"/>
      <c r="Q7" s="12"/>
    </row>
    <row r="8" spans="6:17" x14ac:dyDescent="0.25">
      <c r="F8" s="8">
        <v>2</v>
      </c>
      <c r="G8" s="2" t="s">
        <v>12</v>
      </c>
      <c r="H8" s="1"/>
      <c r="I8" s="1"/>
      <c r="J8" s="170"/>
      <c r="K8" s="208"/>
      <c r="L8" s="208"/>
      <c r="M8" s="9"/>
    </row>
    <row r="9" spans="6:17" ht="36" x14ac:dyDescent="0.25">
      <c r="F9" s="3">
        <v>2.0099999999999998</v>
      </c>
      <c r="G9" s="4" t="s">
        <v>45</v>
      </c>
      <c r="H9" s="5" t="s">
        <v>8</v>
      </c>
      <c r="I9" s="5">
        <f>9.6*11.7</f>
        <v>112.32</v>
      </c>
      <c r="J9" s="169"/>
      <c r="K9" s="269"/>
      <c r="L9" s="266"/>
      <c r="M9" s="267"/>
    </row>
    <row r="10" spans="6:17" x14ac:dyDescent="0.25">
      <c r="F10" s="8">
        <v>3</v>
      </c>
      <c r="G10" s="2" t="s">
        <v>13</v>
      </c>
      <c r="H10" s="1"/>
      <c r="I10" s="1"/>
      <c r="J10" s="170"/>
      <c r="K10" s="208"/>
      <c r="L10" s="208"/>
      <c r="M10" s="9"/>
    </row>
    <row r="11" spans="6:17" ht="24" x14ac:dyDescent="0.25">
      <c r="F11" s="3">
        <v>3.01</v>
      </c>
      <c r="G11" s="4" t="s">
        <v>14</v>
      </c>
      <c r="H11" s="5" t="s">
        <v>8</v>
      </c>
      <c r="I11" s="5">
        <v>250</v>
      </c>
      <c r="J11" s="268"/>
      <c r="K11" s="211"/>
      <c r="L11" s="206"/>
      <c r="M11" s="207"/>
    </row>
    <row r="12" spans="6:17" ht="36" x14ac:dyDescent="0.25">
      <c r="F12" s="3">
        <v>3.02</v>
      </c>
      <c r="G12" s="4" t="s">
        <v>15</v>
      </c>
      <c r="H12" s="5" t="s">
        <v>9</v>
      </c>
      <c r="I12" s="5">
        <v>5</v>
      </c>
      <c r="J12" s="268"/>
      <c r="K12" s="211"/>
      <c r="L12" s="206"/>
      <c r="M12" s="207"/>
    </row>
    <row r="13" spans="6:17" x14ac:dyDescent="0.25">
      <c r="F13" s="8">
        <v>4</v>
      </c>
      <c r="G13" s="2" t="s">
        <v>16</v>
      </c>
      <c r="H13" s="1"/>
      <c r="I13" s="1"/>
      <c r="J13" s="170"/>
      <c r="K13" s="208"/>
      <c r="L13" s="208"/>
      <c r="M13" s="9"/>
    </row>
    <row r="14" spans="6:17" x14ac:dyDescent="0.25">
      <c r="F14" s="3">
        <v>4.01</v>
      </c>
      <c r="G14" s="4" t="s">
        <v>17</v>
      </c>
      <c r="H14" s="5" t="s">
        <v>9</v>
      </c>
      <c r="I14" s="5">
        <v>1</v>
      </c>
      <c r="J14" s="169"/>
      <c r="K14" s="211"/>
      <c r="L14" s="270"/>
      <c r="M14" s="267"/>
    </row>
    <row r="15" spans="6:17" x14ac:dyDescent="0.25">
      <c r="F15" s="3">
        <v>4.0199999999999996</v>
      </c>
      <c r="G15" s="4" t="s">
        <v>61</v>
      </c>
      <c r="H15" s="5" t="s">
        <v>9</v>
      </c>
      <c r="I15" s="5">
        <v>2</v>
      </c>
      <c r="J15" s="169"/>
      <c r="K15" s="211"/>
      <c r="L15" s="270"/>
      <c r="M15" s="267"/>
    </row>
    <row r="17" spans="7:9" x14ac:dyDescent="0.25">
      <c r="I17" s="11"/>
    </row>
    <row r="20" spans="7:9" x14ac:dyDescent="0.25">
      <c r="G20" s="263"/>
    </row>
    <row r="22" spans="7:9" x14ac:dyDescent="0.25">
      <c r="G22" s="264" t="s">
        <v>106</v>
      </c>
    </row>
    <row r="23" spans="7:9" x14ac:dyDescent="0.25">
      <c r="G23" s="265" t="s">
        <v>107</v>
      </c>
    </row>
  </sheetData>
  <mergeCells count="1">
    <mergeCell ref="F4:M4"/>
  </mergeCells>
  <pageMargins left="0.7" right="0.7" top="0.75" bottom="0.75" header="0.3" footer="0.3"/>
  <pageSetup paperSize="9" scale="6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AF7D0-EF4F-4FF5-9373-BF61620DA38D}">
  <sheetPr>
    <tabColor rgb="FF92D050"/>
  </sheetPr>
  <dimension ref="F4:Q27"/>
  <sheetViews>
    <sheetView view="pageBreakPreview" topLeftCell="D1" zoomScaleNormal="100" zoomScaleSheetLayoutView="100" workbookViewId="0">
      <selection activeCell="F4" sqref="F4:K4"/>
    </sheetView>
  </sheetViews>
  <sheetFormatPr baseColWidth="10" defaultRowHeight="15" x14ac:dyDescent="0.25"/>
  <cols>
    <col min="6" max="6" width="5.42578125" bestFit="1" customWidth="1"/>
    <col min="7" max="7" width="43.7109375" customWidth="1"/>
    <col min="8" max="8" width="4.85546875" bestFit="1" customWidth="1"/>
    <col min="9" max="9" width="11.85546875" style="10" customWidth="1"/>
    <col min="10" max="10" width="12.85546875" bestFit="1" customWidth="1"/>
    <col min="11" max="11" width="17.140625" bestFit="1" customWidth="1"/>
    <col min="12" max="12" width="15.7109375" style="12" bestFit="1" customWidth="1"/>
    <col min="13" max="13" width="15.7109375" bestFit="1" customWidth="1"/>
    <col min="14" max="14" width="16.7109375" bestFit="1" customWidth="1"/>
    <col min="15" max="15" width="12" bestFit="1" customWidth="1"/>
    <col min="17" max="17" width="15.7109375" bestFit="1" customWidth="1"/>
  </cols>
  <sheetData>
    <row r="4" spans="6:17" ht="15.75" thickBot="1" x14ac:dyDescent="0.3">
      <c r="F4" s="272" t="s">
        <v>112</v>
      </c>
      <c r="G4" s="272"/>
      <c r="H4" s="272"/>
      <c r="I4" s="272"/>
      <c r="J4" s="272"/>
      <c r="K4" s="272"/>
    </row>
    <row r="5" spans="6:17" ht="34.15" customHeight="1" x14ac:dyDescent="0.25">
      <c r="F5" s="275" t="s">
        <v>110</v>
      </c>
      <c r="G5" s="276"/>
      <c r="H5" s="276"/>
      <c r="I5" s="276"/>
      <c r="J5" s="276"/>
      <c r="K5" s="277"/>
    </row>
    <row r="6" spans="6:17" ht="28.15" customHeight="1" x14ac:dyDescent="0.25">
      <c r="F6" s="15" t="s">
        <v>3</v>
      </c>
      <c r="G6" s="16" t="s">
        <v>4</v>
      </c>
      <c r="H6" s="17" t="s">
        <v>0</v>
      </c>
      <c r="I6" s="16" t="s">
        <v>5</v>
      </c>
      <c r="J6" s="16" t="s">
        <v>6</v>
      </c>
      <c r="K6" s="18" t="s">
        <v>7</v>
      </c>
    </row>
    <row r="7" spans="6:17" x14ac:dyDescent="0.25">
      <c r="F7" s="8">
        <v>1</v>
      </c>
      <c r="G7" s="2" t="s">
        <v>10</v>
      </c>
      <c r="H7" s="1"/>
      <c r="I7" s="1"/>
      <c r="J7" s="2"/>
      <c r="K7" s="9"/>
    </row>
    <row r="8" spans="6:17" ht="31.15" customHeight="1" x14ac:dyDescent="0.25">
      <c r="F8" s="3">
        <v>1.01</v>
      </c>
      <c r="G8" s="4" t="s">
        <v>11</v>
      </c>
      <c r="H8" s="5" t="s">
        <v>8</v>
      </c>
      <c r="I8" s="5">
        <f>+MEMORIAS!N5</f>
        <v>99.5</v>
      </c>
      <c r="J8" s="169"/>
      <c r="K8" s="6"/>
      <c r="M8" s="12"/>
      <c r="O8" s="13"/>
      <c r="Q8" s="12"/>
    </row>
    <row r="9" spans="6:17" x14ac:dyDescent="0.25">
      <c r="F9" s="8">
        <v>2</v>
      </c>
      <c r="G9" s="2" t="s">
        <v>12</v>
      </c>
      <c r="H9" s="1"/>
      <c r="I9" s="1"/>
      <c r="J9" s="170"/>
      <c r="K9" s="9"/>
    </row>
    <row r="10" spans="6:17" ht="36" x14ac:dyDescent="0.25">
      <c r="F10" s="3">
        <v>2.0099999999999998</v>
      </c>
      <c r="G10" s="4" t="s">
        <v>45</v>
      </c>
      <c r="H10" s="5" t="s">
        <v>8</v>
      </c>
      <c r="I10" s="5">
        <f>+MEMORIAS!N8</f>
        <v>99.5</v>
      </c>
      <c r="J10" s="169"/>
      <c r="K10" s="7"/>
    </row>
    <row r="11" spans="6:17" x14ac:dyDescent="0.25">
      <c r="F11" s="8">
        <v>3</v>
      </c>
      <c r="G11" s="2" t="s">
        <v>13</v>
      </c>
      <c r="H11" s="1"/>
      <c r="I11" s="1"/>
      <c r="J11" s="170"/>
      <c r="K11" s="9"/>
    </row>
    <row r="12" spans="6:17" ht="24" x14ac:dyDescent="0.25">
      <c r="F12" s="3">
        <v>3.01</v>
      </c>
      <c r="G12" s="4" t="s">
        <v>14</v>
      </c>
      <c r="H12" s="5" t="s">
        <v>8</v>
      </c>
      <c r="I12" s="5">
        <f>+MEMORIAS!N11</f>
        <v>250</v>
      </c>
      <c r="J12" s="169"/>
      <c r="K12" s="7"/>
    </row>
    <row r="13" spans="6:17" ht="36" x14ac:dyDescent="0.25">
      <c r="F13" s="3">
        <v>3.02</v>
      </c>
      <c r="G13" s="4" t="s">
        <v>15</v>
      </c>
      <c r="H13" s="5" t="s">
        <v>9</v>
      </c>
      <c r="I13" s="5">
        <f>+MEMORIAS!N13</f>
        <v>5</v>
      </c>
      <c r="J13" s="169"/>
      <c r="K13" s="7"/>
    </row>
    <row r="14" spans="6:17" x14ac:dyDescent="0.25">
      <c r="F14" s="8">
        <v>4</v>
      </c>
      <c r="G14" s="2" t="s">
        <v>16</v>
      </c>
      <c r="H14" s="1"/>
      <c r="I14" s="1"/>
      <c r="J14" s="170"/>
      <c r="K14" s="9"/>
    </row>
    <row r="15" spans="6:17" x14ac:dyDescent="0.25">
      <c r="F15" s="3">
        <v>4.01</v>
      </c>
      <c r="G15" s="4" t="s">
        <v>17</v>
      </c>
      <c r="H15" s="5" t="s">
        <v>9</v>
      </c>
      <c r="I15" s="5">
        <f>+MEMORIAS!N16</f>
        <v>1</v>
      </c>
      <c r="J15" s="169"/>
      <c r="K15" s="7"/>
    </row>
    <row r="16" spans="6:17" x14ac:dyDescent="0.25">
      <c r="F16" s="3">
        <v>4.0199999999999996</v>
      </c>
      <c r="G16" s="4" t="s">
        <v>61</v>
      </c>
      <c r="H16" s="5" t="s">
        <v>9</v>
      </c>
      <c r="I16" s="5">
        <f>+MEMORIAS!N18</f>
        <v>2</v>
      </c>
      <c r="J16" s="169"/>
      <c r="K16" s="7"/>
    </row>
    <row r="17" spans="6:14" x14ac:dyDescent="0.25">
      <c r="F17" s="278" t="s">
        <v>1</v>
      </c>
      <c r="G17" s="279"/>
      <c r="H17" s="279"/>
      <c r="I17" s="279"/>
      <c r="J17" s="279"/>
      <c r="K17" s="14"/>
      <c r="N17" s="12"/>
    </row>
    <row r="18" spans="6:14" x14ac:dyDescent="0.25">
      <c r="F18" s="280" t="s">
        <v>104</v>
      </c>
      <c r="G18" s="281"/>
      <c r="H18" s="281"/>
      <c r="I18" s="282"/>
      <c r="J18" s="271">
        <f>+'ANALISIS DEL AIU'!H19</f>
        <v>0.20085018493713347</v>
      </c>
      <c r="K18" s="14"/>
      <c r="N18" s="12"/>
    </row>
    <row r="19" spans="6:14" x14ac:dyDescent="0.25">
      <c r="F19" s="280" t="s">
        <v>105</v>
      </c>
      <c r="G19" s="281"/>
      <c r="H19" s="281"/>
      <c r="I19" s="282"/>
      <c r="J19" s="271">
        <f>+'ANALISIS DEL AIU'!H20</f>
        <v>0.01</v>
      </c>
      <c r="K19" s="14"/>
      <c r="N19" s="12"/>
    </row>
    <row r="20" spans="6:14" x14ac:dyDescent="0.25">
      <c r="F20" s="280" t="s">
        <v>102</v>
      </c>
      <c r="G20" s="281"/>
      <c r="H20" s="281"/>
      <c r="I20" s="282"/>
      <c r="J20" s="271">
        <f>+'ANALISIS DEL AIU'!H21</f>
        <v>0.05</v>
      </c>
      <c r="K20" s="14"/>
    </row>
    <row r="21" spans="6:14" ht="15.75" thickBot="1" x14ac:dyDescent="0.3">
      <c r="F21" s="273" t="s">
        <v>2</v>
      </c>
      <c r="G21" s="274"/>
      <c r="H21" s="274"/>
      <c r="I21" s="274"/>
      <c r="J21" s="274"/>
      <c r="K21" s="167"/>
      <c r="M21" s="12"/>
      <c r="N21" s="12"/>
    </row>
    <row r="23" spans="6:14" x14ac:dyDescent="0.25">
      <c r="I23" s="11"/>
    </row>
    <row r="24" spans="6:14" x14ac:dyDescent="0.25">
      <c r="G24" s="263"/>
    </row>
    <row r="26" spans="6:14" x14ac:dyDescent="0.25">
      <c r="G26" s="264"/>
    </row>
    <row r="27" spans="6:14" x14ac:dyDescent="0.25">
      <c r="G27" s="265"/>
    </row>
  </sheetData>
  <mergeCells count="7">
    <mergeCell ref="F21:J21"/>
    <mergeCell ref="F4:K4"/>
    <mergeCell ref="F5:K5"/>
    <mergeCell ref="F17:J17"/>
    <mergeCell ref="F18:I18"/>
    <mergeCell ref="F19:I19"/>
    <mergeCell ref="F20:I20"/>
  </mergeCells>
  <pageMargins left="0.7" right="0.7" top="0.75" bottom="0.75" header="0.3" footer="0.3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6</vt:i4>
      </vt:variant>
    </vt:vector>
  </HeadingPairs>
  <TitlesOfParts>
    <vt:vector size="12" baseType="lpstr">
      <vt:lpstr>PRESUPUESTO OFICIAL</vt:lpstr>
      <vt:lpstr>APUS</vt:lpstr>
      <vt:lpstr>MEMORIAS</vt:lpstr>
      <vt:lpstr>ANALISIS DEL AIU</vt:lpstr>
      <vt:lpstr>CRONOGRAMA</vt:lpstr>
      <vt:lpstr>ANEXO 5 OFERTA ECONÓMICA</vt:lpstr>
      <vt:lpstr>'ANALISIS DEL AIU'!Área_de_impresión</vt:lpstr>
      <vt:lpstr>'ANEXO 5 OFERTA ECONÓMICA'!Área_de_impresión</vt:lpstr>
      <vt:lpstr>APUS!Área_de_impresión</vt:lpstr>
      <vt:lpstr>CRONOGRAMA!Área_de_impresión</vt:lpstr>
      <vt:lpstr>MEMORIAS!Área_de_impresión</vt:lpstr>
      <vt:lpstr>'PRESUPUESTO OFICIAL'!Área_de_impresión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 HP</dc:creator>
  <cp:lastModifiedBy>Usuario</cp:lastModifiedBy>
  <cp:lastPrinted>2022-07-01T23:16:15Z</cp:lastPrinted>
  <dcterms:created xsi:type="dcterms:W3CDTF">2022-06-29T23:33:51Z</dcterms:created>
  <dcterms:modified xsi:type="dcterms:W3CDTF">2025-09-29T20:34:26Z</dcterms:modified>
</cp:coreProperties>
</file>