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codeName="ThisWorkbook" defaultThemeVersion="124226"/>
  <mc:AlternateContent xmlns:mc="http://schemas.openxmlformats.org/markup-compatibility/2006">
    <mc:Choice Requires="x15">
      <x15ac:absPath xmlns:x15ac="http://schemas.microsoft.com/office/spreadsheetml/2010/11/ac" url="C:\Users\User\Desktop\ESTUDIOS PREVIOS\FORTALECIMIENTO ORG. JUVENILES\"/>
    </mc:Choice>
  </mc:AlternateContent>
  <xr:revisionPtr revIDLastSave="0" documentId="13_ncr:1_{4D666093-1B3B-47E2-9271-A1278EBE19AF}" xr6:coauthVersionLast="45" xr6:coauthVersionMax="45" xr10:uidLastSave="{00000000-0000-0000-0000-000000000000}"/>
  <bookViews>
    <workbookView xWindow="-120" yWindow="-120" windowWidth="20730" windowHeight="11160" xr2:uid="{00000000-000D-0000-FFFF-FFFF00000000}"/>
  </bookViews>
  <sheets>
    <sheet name="FORMATO EPM - PO (2)" sheetId="3" r:id="rId1"/>
  </sheets>
  <definedNames>
    <definedName name="_xlnm.Print_Area" localSheetId="0">'FORMATO EPM - PO (2)'!$A$1:$I$46,'FORMATO EPM - PO (2)'!$L$1:$R$46</definedName>
  </definedNames>
  <calcPr calcId="191029"/>
</workbook>
</file>

<file path=xl/calcChain.xml><?xml version="1.0" encoding="utf-8"?>
<calcChain xmlns="http://schemas.openxmlformats.org/spreadsheetml/2006/main">
  <c r="R33" i="3" l="1"/>
  <c r="G34" i="3"/>
  <c r="F34" i="3"/>
  <c r="E34" i="3"/>
  <c r="H13" i="3"/>
  <c r="I13" i="3" s="1"/>
  <c r="R23" i="3" l="1"/>
  <c r="R24" i="3"/>
  <c r="Q23" i="3"/>
  <c r="Q24" i="3"/>
  <c r="Q33" i="3"/>
  <c r="H16" i="3"/>
  <c r="I33" i="3"/>
  <c r="H30" i="3"/>
  <c r="H27" i="3"/>
  <c r="H24" i="3"/>
  <c r="I24" i="3" s="1"/>
  <c r="H33" i="3"/>
  <c r="H23" i="3" l="1"/>
  <c r="I23" i="3" s="1"/>
  <c r="P15" i="3" l="1"/>
  <c r="P16" i="3"/>
  <c r="P17" i="3"/>
  <c r="P18" i="3"/>
  <c r="P19" i="3"/>
  <c r="P20" i="3"/>
  <c r="P21" i="3"/>
  <c r="P22" i="3"/>
  <c r="P23" i="3"/>
  <c r="P24" i="3"/>
  <c r="P25" i="3"/>
  <c r="P26" i="3"/>
  <c r="P27" i="3"/>
  <c r="P28" i="3"/>
  <c r="P29" i="3"/>
  <c r="P30" i="3"/>
  <c r="P31" i="3"/>
  <c r="P32" i="3"/>
  <c r="P33" i="3"/>
  <c r="M28" i="3"/>
  <c r="M27" i="3"/>
  <c r="M26" i="3"/>
  <c r="M25" i="3"/>
  <c r="M24" i="3"/>
  <c r="M29" i="3"/>
  <c r="M30" i="3"/>
  <c r="M31" i="3"/>
  <c r="M32" i="3"/>
  <c r="M33" i="3"/>
  <c r="M23" i="3"/>
  <c r="M22" i="3"/>
  <c r="O15" i="3"/>
  <c r="O16" i="3"/>
  <c r="O17" i="3"/>
  <c r="O18" i="3"/>
  <c r="O19" i="3"/>
  <c r="O20" i="3"/>
  <c r="O21" i="3"/>
  <c r="O22" i="3"/>
  <c r="O23" i="3"/>
  <c r="O24" i="3"/>
  <c r="O25" i="3"/>
  <c r="O26" i="3"/>
  <c r="O27" i="3"/>
  <c r="O28" i="3"/>
  <c r="O29" i="3"/>
  <c r="O30" i="3"/>
  <c r="O31" i="3"/>
  <c r="O32" i="3"/>
  <c r="O33" i="3"/>
  <c r="B45" i="3" l="1"/>
  <c r="M44" i="3" s="1"/>
  <c r="H32" i="3"/>
  <c r="Q32" i="3" s="1"/>
  <c r="H31" i="3"/>
  <c r="Q30" i="3"/>
  <c r="H29" i="3"/>
  <c r="Q29" i="3" s="1"/>
  <c r="H28" i="3"/>
  <c r="Q28" i="3" s="1"/>
  <c r="Q27" i="3"/>
  <c r="H26" i="3"/>
  <c r="H25" i="3"/>
  <c r="Q25" i="3" s="1"/>
  <c r="H22" i="3"/>
  <c r="Q22" i="3" s="1"/>
  <c r="M21" i="3"/>
  <c r="H21" i="3"/>
  <c r="Q21" i="3" s="1"/>
  <c r="M20" i="3"/>
  <c r="H20" i="3"/>
  <c r="Q20" i="3" s="1"/>
  <c r="M19" i="3"/>
  <c r="H19" i="3"/>
  <c r="Q19" i="3" s="1"/>
  <c r="M18" i="3"/>
  <c r="H18" i="3"/>
  <c r="Q18" i="3" s="1"/>
  <c r="M17" i="3"/>
  <c r="H17" i="3"/>
  <c r="Q17" i="3" s="1"/>
  <c r="M16" i="3"/>
  <c r="Q16" i="3"/>
  <c r="M15" i="3"/>
  <c r="H15" i="3"/>
  <c r="Q15" i="3" s="1"/>
  <c r="P14" i="3"/>
  <c r="O14" i="3"/>
  <c r="M14" i="3"/>
  <c r="J14" i="3"/>
  <c r="H14" i="3"/>
  <c r="Q14" i="3" s="1"/>
  <c r="R14" i="3" s="1"/>
  <c r="P13" i="3"/>
  <c r="O13" i="3"/>
  <c r="M13" i="3"/>
  <c r="J13" i="3"/>
  <c r="Q13" i="3"/>
  <c r="R13" i="3" s="1"/>
  <c r="J12" i="3"/>
  <c r="J11" i="3"/>
  <c r="J10" i="3"/>
  <c r="N9" i="3"/>
  <c r="N8" i="3"/>
  <c r="N7" i="3"/>
  <c r="N6" i="3"/>
  <c r="Q26" i="3" l="1"/>
  <c r="R34" i="3" s="1"/>
  <c r="I34" i="3"/>
  <c r="Q31" i="3"/>
  <c r="R16" i="3"/>
  <c r="R25" i="3"/>
  <c r="I16" i="3"/>
  <c r="I25" i="3"/>
  <c r="I20" i="3"/>
  <c r="I29" i="3"/>
  <c r="R31" i="3"/>
  <c r="R20" i="3"/>
  <c r="R29" i="3"/>
  <c r="R18" i="3"/>
  <c r="R27" i="3"/>
  <c r="R17" i="3"/>
  <c r="R21" i="3"/>
  <c r="R30" i="3"/>
  <c r="I18" i="3"/>
  <c r="I27" i="3"/>
  <c r="I31" i="3"/>
  <c r="R15" i="3"/>
  <c r="R19" i="3"/>
  <c r="R22" i="3"/>
  <c r="R28" i="3"/>
  <c r="R32" i="3"/>
  <c r="H34" i="3"/>
  <c r="I14" i="3"/>
  <c r="I15" i="3"/>
  <c r="I19" i="3"/>
  <c r="I22" i="3"/>
  <c r="I28" i="3"/>
  <c r="I32" i="3"/>
  <c r="I17" i="3"/>
  <c r="I21" i="3"/>
  <c r="I26" i="3"/>
  <c r="I30" i="3"/>
  <c r="R26" i="3" l="1"/>
  <c r="C35" i="3"/>
  <c r="A42" i="3" s="1"/>
</calcChain>
</file>

<file path=xl/sharedStrings.xml><?xml version="1.0" encoding="utf-8"?>
<sst xmlns="http://schemas.openxmlformats.org/spreadsheetml/2006/main" count="114" uniqueCount="80">
  <si>
    <t>Fecha de elaboración:</t>
  </si>
  <si>
    <t>Dependencia:</t>
  </si>
  <si>
    <t>Objeto a contratar</t>
  </si>
  <si>
    <t>Diligenciado por:</t>
  </si>
  <si>
    <t>item</t>
  </si>
  <si>
    <t>DESCRIPCION</t>
  </si>
  <si>
    <t>UNIDAD</t>
  </si>
  <si>
    <t>CANTIDAD</t>
  </si>
  <si>
    <t>VALOR UNITARIO</t>
  </si>
  <si>
    <t xml:space="preserve">PROMEDIO COTIZACIONES </t>
  </si>
  <si>
    <t>VALOR PARCIAL</t>
  </si>
  <si>
    <t>(CANTIDAD *PROMEDIO)</t>
  </si>
  <si>
    <t>Elaborado por:</t>
  </si>
  <si>
    <t>Cargo:</t>
  </si>
  <si>
    <t xml:space="preserve">CÓDIGO: </t>
  </si>
  <si>
    <t>FG-GI-CA-13</t>
  </si>
  <si>
    <t>VERSIÓN:</t>
  </si>
  <si>
    <t>ESTUDIO DE PRECIOS DEL MERCADO</t>
  </si>
  <si>
    <t xml:space="preserve">FECHA:  </t>
  </si>
  <si>
    <t xml:space="preserve">PÁGINA:    </t>
  </si>
  <si>
    <t>SISTEMA INTEGRADO DE GESTIÓN Y MECI</t>
  </si>
  <si>
    <t>1   DE  1</t>
  </si>
  <si>
    <t xml:space="preserve">PRESUPUESTO OFICIAL </t>
  </si>
  <si>
    <t xml:space="preserve">De conformidad con los resultados del estudio de precios del mercado se establece el siguiente presupuesto oficial: </t>
  </si>
  <si>
    <t>TOTAL PRESUPUESTO OFICIAL DE REFERENCIA</t>
  </si>
  <si>
    <t xml:space="preserve">CONSTANCIAS </t>
  </si>
  <si>
    <t>Elaboró</t>
  </si>
  <si>
    <t>Revisó</t>
  </si>
  <si>
    <t>Aprobó</t>
  </si>
  <si>
    <t>CONSTANCIA</t>
  </si>
  <si>
    <t xml:space="preserve">CONCLUSIÓN </t>
  </si>
  <si>
    <t>Por medio del presente documento se deja constancia de la consulta de precios del mercado para establecer el valor de referencia del proceso. Hacen parte integral del presente documento las cotizaciones realizadas por los proveedores consultados y la Ficha tecnica de productos y servicios en donde se encuentran definidos especificaciones tecnicas de cada item,</t>
  </si>
  <si>
    <t>En el siguiente cuadro se realiza el analisis comparativo de las cotizaciones obtenidas y se calculará el presupuesto oficial con base en el promedio de los valores unitarios de cada cotización.</t>
  </si>
  <si>
    <t>Valor Total</t>
  </si>
  <si>
    <t>PRESUPUESTO OFICIAL</t>
  </si>
  <si>
    <t xml:space="preserve">NOMBRE </t>
  </si>
  <si>
    <t>VALOR</t>
  </si>
  <si>
    <t>COTIZACIÓN MENOR</t>
  </si>
  <si>
    <t>INCLUYE IMPUESTOS</t>
  </si>
  <si>
    <t>OBSERVACIÓN</t>
  </si>
  <si>
    <t>FG-GI-CA-64</t>
  </si>
  <si>
    <t>3.0</t>
  </si>
  <si>
    <t>Secretaría de Convivencia para la Sociedad Civil</t>
  </si>
  <si>
    <t>YENCY MURILLO SARRIA</t>
  </si>
  <si>
    <r>
      <rPr>
        <b/>
        <sz val="14"/>
        <rFont val="Calibri"/>
        <family val="2"/>
        <scheme val="minor"/>
      </rPr>
      <t>1)</t>
    </r>
    <r>
      <rPr>
        <sz val="14"/>
        <rFont val="Calibri"/>
        <family val="2"/>
        <scheme val="minor"/>
      </rPr>
      <t xml:space="preserve">Los valores unitarios aquí determinados son el resultado del promedio de los precios del estudio del mercado obtenidos a partir de las diferentes cotizaciones solicitadas. </t>
    </r>
    <r>
      <rPr>
        <b/>
        <sz val="14"/>
        <rFont val="Calibri"/>
        <family val="2"/>
        <scheme val="minor"/>
      </rPr>
      <t>2)</t>
    </r>
    <r>
      <rPr>
        <sz val="14"/>
        <rFont val="Calibri"/>
        <family val="2"/>
        <scheme val="minor"/>
      </rPr>
      <t xml:space="preserve"> Las especificaciones técnicas de cada uno de los ítems son las definidas en el formato deFicha  técnica de productos o Servicios que hace parte integral del presente presupuesto.  </t>
    </r>
    <r>
      <rPr>
        <b/>
        <sz val="14"/>
        <rFont val="Calibri"/>
        <family val="2"/>
        <scheme val="minor"/>
      </rPr>
      <t>3)</t>
    </r>
    <r>
      <rPr>
        <sz val="14"/>
        <rFont val="Calibri"/>
        <family val="2"/>
        <scheme val="minor"/>
      </rPr>
      <t xml:space="preserve"> Los precios indicados en la tabla anterior incluyen los diferentes impuestos distritales, nacionales o departamentales a que haya lugar  </t>
    </r>
    <r>
      <rPr>
        <b/>
        <sz val="14"/>
        <rFont val="Calibri"/>
        <family val="2"/>
        <scheme val="minor"/>
      </rPr>
      <t>4)</t>
    </r>
    <r>
      <rPr>
        <sz val="14"/>
        <rFont val="Calibri"/>
        <family val="2"/>
        <scheme val="minor"/>
      </rPr>
      <t xml:space="preserve">Los valores unitarios del presupuesto oficial corresponden al promedio de los precios de cada ítem en las cotizaciones analizadas. </t>
    </r>
    <r>
      <rPr>
        <b/>
        <sz val="14"/>
        <rFont val="Calibri"/>
        <family val="2"/>
        <scheme val="minor"/>
      </rPr>
      <t xml:space="preserve"> 5)</t>
    </r>
    <r>
      <rPr>
        <sz val="14"/>
        <rFont val="Calibri"/>
        <family val="2"/>
        <scheme val="minor"/>
      </rPr>
      <t xml:space="preserve"> Que en consideración a que el valor oficial aquí determinado se entiende como el precio de referencia en el mercado, no se podrán aceptar ofertas cuyo valor total exceda el presente presupuesto.</t>
    </r>
  </si>
  <si>
    <t>Profesional de Apoyo</t>
  </si>
  <si>
    <t>Yency Murillo Sarria</t>
  </si>
  <si>
    <t>Unidad</t>
  </si>
  <si>
    <t>Septiembre de 2020</t>
  </si>
  <si>
    <t>AUNAR ESFUERZOS TÉCNICOS, ECONÓMICOS, HUMANOS Y LOGÍSTICOS   PARA REALIZAR EL FORTALECIMIENTO A LAS ORGANIZACIONES JUVENILES DEL DISTRITO ESPECIAL DE BUENAVENTURA.</t>
  </si>
  <si>
    <t>Sugey Vallejo</t>
  </si>
  <si>
    <t xml:space="preserve">Refrigerio compuesto por: un producto de hojaldre, porción de frutas y una bebida de frutas natural. </t>
  </si>
  <si>
    <t xml:space="preserve">Publicidad a través de perifoneo en zonas del Distrito de Buenaventura donde se desarrollará la campaña( barrio Nayita, barrio San José y barrio San Buenaventura) </t>
  </si>
  <si>
    <t>Marcadores permanentes x 10 unidades ( dos cajas de marcadores debe ser de color negro y  una caja de marcadores color azul).</t>
  </si>
  <si>
    <t xml:space="preserve">Papel kraft  x 25 pliegos de 100 x 70 cmts </t>
  </si>
  <si>
    <t>Papel Bond X 25 pliegos de 70cm X 100cm.</t>
  </si>
  <si>
    <t>Resma de papel tamaño carta 21,6 x 27,9 - 75 Gr</t>
  </si>
  <si>
    <t xml:space="preserve">Cinta papel de longitud 50 metros, espesor 0,13 mm, ancho 48 mm. </t>
  </si>
  <si>
    <t>Auditorio  con capacidad para 50 personas dotado de equipo de audio, sillas, cabinas de sonido, micrófono de mano,  video beam, ecualizador y Estación agua y  café y/o aromáticas, por  8 horas durante por tres días.</t>
  </si>
  <si>
    <t>Un profesional con conocimientos en modelo de gestión y formulación de proyectos para impartir conocimiento durante 2 horas en capacitación a población juvenil</t>
  </si>
  <si>
    <t>Un profesional del área contable para dictar capacitación en temas de manejo contable durante 2 horas</t>
  </si>
  <si>
    <t xml:space="preserve">Transporte urbano ida y regreso para el desarrollo de la campaña de fortalecimiento. El transporte se garantizará para las cinco personas durante 15 días discriminados así:
Cinco (5) días para asistir al barrio Nayita.
Cinco (5) días al barrio San José.
Cinco (5) días al barrio San Buenaventura 
</t>
  </si>
  <si>
    <t>Bolígrafo y agenda argollada pasta dura con notas adhesivas. La agenda debe ser de 18 x 13.5 cm. La agenda y el bolígrafo deben tener el logo de la Alcaldía Distrital de Buenaventura y el nombre de la dependencia (secretaría de convivencia para la sociedad civil), la agenda esta</t>
  </si>
  <si>
    <t>Pendones de 1X 120 full color  liviano  impreso en banner 10 oz o tela con porta pendo araña y bolsa de tela para guardado</t>
  </si>
  <si>
    <t>Caja de sacapuntas de metal x 12 unidades.</t>
  </si>
  <si>
    <t>Caja de lápices negro No. 2 triangular por 12 unidades, con una mina de grafito de óptima eficacia, madera de alta calidad durable y resistente. Casquillo de aluminio que no se oxida, borrador rojo no tóxico, suave y no mancha</t>
  </si>
  <si>
    <t>Afiches publicitarios en torno al tema de atención y fortalecimiento a población juvenil a full color en medio pliego (50x 70 cm) de propalcote de 200 gr.</t>
  </si>
  <si>
    <t>Garantizar espacio para el desarrollo de quince sesiones de trabajo con la población juvenil (5 sesiones o 5 días de trabajo por cada uno de los siguientes barrios: San José, San Buenaventura y Nayita.
Dichos espacios deben estar dotado de equipo de audio, sillas, micrófono de mano,  video beam y estación agua por  cuatro(4) horas durante cada sesión.</t>
  </si>
  <si>
    <t>Resmas de papel tamaño oficio 21,6 x 33 - 75 Gr</t>
  </si>
  <si>
    <t>Persona</t>
  </si>
  <si>
    <t>Caja</t>
  </si>
  <si>
    <t>Paquete</t>
  </si>
  <si>
    <t>Camibusos manga corta de algodón con cuello indeformable, color sólido con logos de la Administración Distrital de Benaventura bordado.</t>
  </si>
  <si>
    <t>FUNDACIÓN SONRISAS DEL PACÍFICO</t>
  </si>
  <si>
    <t>CORPORACIÓN AMIGOS DE LA UNESCO</t>
  </si>
  <si>
    <t>FUNDACIÓN CAMINOS EXITOSOS DE PAZ</t>
  </si>
  <si>
    <t>Mes</t>
  </si>
  <si>
    <t>Profesionales del área social (sociólogo, psicólogo y/o trabajador social)  para proceso de formación y acompañamiento juvenil y a las organizaciones durante dos meses y medio.</t>
  </si>
  <si>
    <t>Tecnólogo  para desarrollar apoyo durante  dos meses y medio en las diferentes actividades relacionada al fortalecimiento en los barrios.</t>
  </si>
  <si>
    <t>Global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</si>
</sst>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quot;$&quot;\ #,##0"/>
  </numFmts>
  <fonts count="25" x14ac:knownFonts="1">
    <font>
      <sz val="11"/>
      <color theme="1"/>
      <name val="Calibri"/>
      <family val="2"/>
      <scheme val="minor"/>
    </font>
    <font>
      <sz val="11"/>
      <color theme="1"/>
      <name val="Calibri"/>
      <family val="2"/>
      <scheme val="minor"/>
    </font>
    <font>
      <b/>
      <sz val="11"/>
      <name val="Arial"/>
      <family val="2"/>
    </font>
    <font>
      <sz val="11"/>
      <name val="Arial"/>
      <family val="2"/>
    </font>
    <font>
      <sz val="8"/>
      <name val="Calibri"/>
      <family val="2"/>
      <scheme val="minor"/>
    </font>
    <font>
      <sz val="14"/>
      <name val="Calibri"/>
      <family val="2"/>
      <scheme val="minor"/>
    </font>
    <font>
      <sz val="16"/>
      <name val="Calibri"/>
      <family val="2"/>
      <scheme val="minor"/>
    </font>
    <font>
      <sz val="11"/>
      <name val="Calibri"/>
      <family val="2"/>
      <scheme val="minor"/>
    </font>
    <font>
      <sz val="10"/>
      <name val="Calibri"/>
      <family val="2"/>
      <scheme val="minor"/>
    </font>
    <font>
      <b/>
      <sz val="14"/>
      <name val="Calibri"/>
      <family val="2"/>
      <scheme val="minor"/>
    </font>
    <font>
      <b/>
      <sz val="8"/>
      <name val="Arial Narrow"/>
      <family val="2"/>
    </font>
    <font>
      <b/>
      <sz val="14"/>
      <name val="Arial"/>
      <family val="2"/>
    </font>
    <font>
      <b/>
      <sz val="18"/>
      <name val="Arial"/>
      <family val="2"/>
    </font>
    <font>
      <b/>
      <sz val="20"/>
      <name val="Arial"/>
      <family val="2"/>
    </font>
    <font>
      <b/>
      <sz val="12"/>
      <name val="Arial"/>
      <family val="2"/>
    </font>
    <font>
      <sz val="6"/>
      <name val="Calibri"/>
      <family val="2"/>
      <scheme val="minor"/>
    </font>
    <font>
      <sz val="10"/>
      <name val="Arial"/>
      <family val="2"/>
    </font>
    <font>
      <sz val="12"/>
      <name val="Calibri"/>
      <family val="2"/>
      <scheme val="minor"/>
    </font>
    <font>
      <sz val="12"/>
      <name val="Calibri"/>
      <family val="2"/>
    </font>
    <font>
      <sz val="9"/>
      <name val="Verdana"/>
      <family val="2"/>
    </font>
    <font>
      <sz val="16"/>
      <name val="Arial"/>
      <family val="2"/>
    </font>
    <font>
      <b/>
      <sz val="16"/>
      <name val="Arial"/>
      <family val="2"/>
    </font>
    <font>
      <sz val="14"/>
      <name val="Arial"/>
      <family val="2"/>
    </font>
    <font>
      <b/>
      <sz val="16"/>
      <name val="Calibri"/>
      <family val="2"/>
      <scheme val="minor"/>
    </font>
    <font>
      <b/>
      <sz val="8"/>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diagonal/>
    </border>
    <border>
      <left/>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ck">
        <color rgb="FF000000"/>
      </right>
      <top style="medium">
        <color indexed="64"/>
      </top>
      <bottom/>
      <diagonal/>
    </border>
    <border>
      <left style="thick">
        <color rgb="FF000000"/>
      </left>
      <right style="thick">
        <color rgb="FF000000"/>
      </right>
      <top style="medium">
        <color indexed="64"/>
      </top>
      <bottom/>
      <diagonal/>
    </border>
    <border>
      <left style="medium">
        <color indexed="64"/>
      </left>
      <right style="thick">
        <color rgb="FF000000"/>
      </right>
      <top/>
      <bottom style="medium">
        <color indexed="64"/>
      </bottom>
      <diagonal/>
    </border>
    <border>
      <left style="thick">
        <color rgb="FF000000"/>
      </left>
      <right style="thick">
        <color rgb="FF000000"/>
      </right>
      <top/>
      <bottom style="medium">
        <color indexed="64"/>
      </bottom>
      <diagonal/>
    </border>
    <border>
      <left/>
      <right style="thick">
        <color rgb="FF000000"/>
      </right>
      <top/>
      <bottom style="medium">
        <color indexed="64"/>
      </bottom>
      <diagonal/>
    </border>
    <border>
      <left style="thick">
        <color rgb="FF000000"/>
      </left>
      <right/>
      <top/>
      <bottom style="thick">
        <color rgb="FF000000"/>
      </bottom>
      <diagonal/>
    </border>
    <border>
      <left/>
      <right/>
      <top/>
      <bottom style="thick">
        <color rgb="FF000000"/>
      </bottom>
      <diagonal/>
    </border>
    <border>
      <left/>
      <right style="thick">
        <color rgb="FF000000"/>
      </right>
      <top/>
      <bottom style="thick">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ck">
        <color rgb="FF000000"/>
      </right>
      <top style="medium">
        <color indexed="64"/>
      </top>
      <bottom/>
      <diagonal/>
    </border>
    <border>
      <left/>
      <right style="thin">
        <color indexed="64"/>
      </right>
      <top style="medium">
        <color indexed="64"/>
      </top>
      <bottom style="thin">
        <color indexed="64"/>
      </bottom>
      <diagonal/>
    </border>
    <border>
      <left style="thick">
        <color rgb="FF000000"/>
      </left>
      <right/>
      <top style="medium">
        <color indexed="64"/>
      </top>
      <bottom/>
      <diagonal/>
    </border>
    <border>
      <left style="thick">
        <color rgb="FF000000"/>
      </left>
      <right/>
      <top/>
      <bottom style="medium">
        <color indexed="64"/>
      </bottom>
      <diagonal/>
    </border>
    <border>
      <left/>
      <right/>
      <top style="thin">
        <color indexed="64"/>
      </top>
      <bottom style="medium">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style="medium">
        <color indexed="64"/>
      </bottom>
      <diagonal/>
    </border>
  </borders>
  <cellStyleXfs count="2">
    <xf numFmtId="0" fontId="0" fillId="0" borderId="0"/>
    <xf numFmtId="41" fontId="1" fillId="0" borderId="0" applyFont="0" applyFill="0" applyBorder="0" applyAlignment="0" applyProtection="0"/>
  </cellStyleXfs>
  <cellXfs count="146">
    <xf numFmtId="0" fontId="0" fillId="0" borderId="0" xfId="0"/>
    <xf numFmtId="41" fontId="5" fillId="0" borderId="0" xfId="1" applyFont="1" applyBorder="1" applyAlignment="1" applyProtection="1">
      <alignment horizontal="left" vertical="justify"/>
      <protection locked="0"/>
    </xf>
    <xf numFmtId="0" fontId="7" fillId="0" borderId="2" xfId="0" applyFont="1" applyBorder="1" applyAlignment="1">
      <alignment vertical="center" wrapText="1"/>
    </xf>
    <xf numFmtId="164" fontId="7" fillId="0" borderId="1" xfId="0" applyNumberFormat="1" applyFont="1" applyBorder="1" applyAlignment="1" applyProtection="1">
      <alignment horizontal="center" vertical="center" wrapText="1"/>
      <protection locked="0"/>
    </xf>
    <xf numFmtId="0" fontId="8" fillId="0" borderId="23" xfId="0" applyFont="1" applyBorder="1" applyAlignment="1" applyProtection="1">
      <alignment horizontal="center" vertical="center" wrapText="1"/>
      <protection locked="0"/>
    </xf>
    <xf numFmtId="0" fontId="4" fillId="0" borderId="1" xfId="0" applyFont="1" applyBorder="1" applyAlignment="1">
      <alignment vertical="center" wrapText="1"/>
    </xf>
    <xf numFmtId="0" fontId="7" fillId="0" borderId="0" xfId="0" applyFont="1"/>
    <xf numFmtId="0" fontId="4" fillId="0" borderId="1" xfId="0" applyFont="1" applyBorder="1" applyAlignment="1">
      <alignment horizontal="left" vertical="center" wrapText="1"/>
    </xf>
    <xf numFmtId="14" fontId="4" fillId="0" borderId="1" xfId="0" applyNumberFormat="1" applyFont="1" applyBorder="1" applyAlignment="1">
      <alignment horizontal="left" vertical="center" wrapText="1"/>
    </xf>
    <xf numFmtId="41" fontId="7" fillId="3" borderId="0" xfId="0" applyNumberFormat="1" applyFont="1" applyFill="1"/>
    <xf numFmtId="0" fontId="7" fillId="3" borderId="0" xfId="0" applyFont="1" applyFill="1"/>
    <xf numFmtId="0" fontId="4" fillId="3" borderId="11" xfId="0" applyFont="1" applyFill="1" applyBorder="1" applyAlignment="1" applyProtection="1">
      <alignment horizontal="center" vertical="center" wrapText="1"/>
      <protection locked="0"/>
    </xf>
    <xf numFmtId="0" fontId="15" fillId="3" borderId="12" xfId="0" applyFont="1" applyFill="1" applyBorder="1" applyAlignment="1" applyProtection="1">
      <alignment horizontal="center" vertical="center" wrapText="1"/>
      <protection locked="0"/>
    </xf>
    <xf numFmtId="0" fontId="3" fillId="0" borderId="13" xfId="0" applyFont="1" applyBorder="1" applyAlignment="1" applyProtection="1">
      <alignment horizontal="center" vertical="center" wrapText="1"/>
      <protection locked="0"/>
    </xf>
    <xf numFmtId="164" fontId="7" fillId="0" borderId="13" xfId="1" applyNumberFormat="1" applyFont="1" applyBorder="1" applyAlignment="1" applyProtection="1">
      <alignment vertical="center" wrapText="1"/>
      <protection locked="0"/>
    </xf>
    <xf numFmtId="164" fontId="3" fillId="0" borderId="13" xfId="1" applyNumberFormat="1" applyFont="1" applyBorder="1" applyAlignment="1" applyProtection="1">
      <alignment vertical="center" wrapText="1"/>
      <protection locked="0"/>
    </xf>
    <xf numFmtId="0" fontId="3" fillId="0" borderId="1" xfId="0" applyFont="1" applyBorder="1" applyAlignment="1" applyProtection="1">
      <alignment horizontal="center" vertical="center" wrapText="1"/>
      <protection locked="0"/>
    </xf>
    <xf numFmtId="0" fontId="7" fillId="0" borderId="0" xfId="0" applyFont="1" applyAlignment="1">
      <alignment wrapText="1"/>
    </xf>
    <xf numFmtId="0" fontId="7" fillId="0" borderId="1" xfId="0" applyFont="1" applyBorder="1" applyAlignment="1" applyProtection="1">
      <alignment horizontal="center" vertical="center" wrapText="1"/>
      <protection locked="0"/>
    </xf>
    <xf numFmtId="0" fontId="3" fillId="0" borderId="1" xfId="0" applyFont="1" applyBorder="1" applyAlignment="1" applyProtection="1">
      <alignment vertical="center" wrapText="1"/>
      <protection locked="0"/>
    </xf>
    <xf numFmtId="0" fontId="20" fillId="0" borderId="1" xfId="0" applyFont="1" applyBorder="1" applyAlignment="1" applyProtection="1">
      <alignment vertical="center" wrapText="1"/>
      <protection locked="0"/>
    </xf>
    <xf numFmtId="164" fontId="2" fillId="0" borderId="1" xfId="1" applyNumberFormat="1" applyFont="1" applyBorder="1" applyAlignment="1" applyProtection="1">
      <alignment horizontal="center" vertical="center" wrapText="1"/>
      <protection locked="0"/>
    </xf>
    <xf numFmtId="164" fontId="2" fillId="0" borderId="13" xfId="1" applyNumberFormat="1" applyFont="1" applyBorder="1" applyAlignment="1" applyProtection="1">
      <alignment horizontal="center" wrapText="1"/>
      <protection locked="0"/>
    </xf>
    <xf numFmtId="164" fontId="2" fillId="3" borderId="13" xfId="1" applyNumberFormat="1" applyFont="1" applyFill="1" applyBorder="1" applyAlignment="1" applyProtection="1">
      <alignment horizontal="center" vertical="center" wrapText="1"/>
      <protection locked="0"/>
    </xf>
    <xf numFmtId="164" fontId="21" fillId="3" borderId="13" xfId="1" applyNumberFormat="1" applyFont="1" applyFill="1" applyBorder="1" applyAlignment="1" applyProtection="1">
      <alignment vertical="center" wrapText="1"/>
      <protection locked="0"/>
    </xf>
    <xf numFmtId="0" fontId="3" fillId="0" borderId="0" xfId="0" applyFont="1" applyBorder="1" applyAlignment="1">
      <alignment vertical="center" wrapText="1"/>
    </xf>
    <xf numFmtId="0" fontId="11" fillId="0" borderId="0" xfId="0" applyFont="1" applyBorder="1" applyAlignment="1">
      <alignment horizontal="left" vertical="center" wrapText="1"/>
    </xf>
    <xf numFmtId="164" fontId="21" fillId="0" borderId="0" xfId="1" applyNumberFormat="1" applyFont="1" applyBorder="1" applyAlignment="1">
      <alignment vertical="center" wrapText="1"/>
    </xf>
    <xf numFmtId="0" fontId="5" fillId="0" borderId="0" xfId="0" applyFont="1" applyBorder="1" applyAlignment="1" applyProtection="1">
      <alignment horizontal="center" vertical="justify"/>
      <protection locked="0"/>
    </xf>
    <xf numFmtId="0" fontId="7" fillId="0" borderId="2" xfId="0" applyFont="1" applyBorder="1" applyAlignment="1"/>
    <xf numFmtId="0" fontId="7" fillId="0" borderId="2" xfId="0" applyFont="1" applyBorder="1" applyAlignment="1" applyProtection="1">
      <protection locked="0"/>
    </xf>
    <xf numFmtId="0" fontId="8" fillId="0" borderId="30" xfId="0" applyFont="1" applyBorder="1" applyAlignment="1">
      <alignment vertical="center" wrapText="1"/>
    </xf>
    <xf numFmtId="0" fontId="8" fillId="0" borderId="23" xfId="0" applyFont="1" applyBorder="1" applyAlignment="1" applyProtection="1">
      <alignment vertical="center" wrapText="1"/>
      <protection locked="0"/>
    </xf>
    <xf numFmtId="0" fontId="7" fillId="0" borderId="5" xfId="0" applyFont="1" applyBorder="1" applyAlignment="1">
      <alignment vertical="center" wrapText="1"/>
    </xf>
    <xf numFmtId="0" fontId="7" fillId="0" borderId="0" xfId="0" applyFont="1" applyBorder="1" applyAlignment="1">
      <alignment horizontal="left" vertical="top" wrapText="1"/>
    </xf>
    <xf numFmtId="0" fontId="7" fillId="0" borderId="0" xfId="0" applyFont="1" applyBorder="1" applyAlignment="1" applyProtection="1">
      <alignment vertical="top" wrapText="1"/>
      <protection locked="0"/>
    </xf>
    <xf numFmtId="0" fontId="7" fillId="0" borderId="6" xfId="0" applyFont="1" applyBorder="1" applyAlignment="1">
      <alignment vertical="top" wrapText="1"/>
    </xf>
    <xf numFmtId="0" fontId="7" fillId="0" borderId="0" xfId="0" applyFont="1" applyBorder="1" applyAlignment="1">
      <alignment vertical="top" wrapText="1"/>
    </xf>
    <xf numFmtId="0" fontId="7" fillId="0" borderId="7" xfId="0" applyFont="1" applyBorder="1" applyAlignment="1">
      <alignment vertical="center" wrapText="1"/>
    </xf>
    <xf numFmtId="0" fontId="7" fillId="0" borderId="0" xfId="0" applyFont="1" applyBorder="1" applyAlignment="1">
      <alignment horizontal="left" vertical="center" wrapText="1"/>
    </xf>
    <xf numFmtId="0" fontId="7" fillId="0" borderId="4" xfId="0" applyFont="1" applyBorder="1" applyAlignment="1" applyProtection="1">
      <alignment vertical="center" wrapText="1"/>
      <protection locked="0"/>
    </xf>
    <xf numFmtId="0" fontId="7" fillId="0" borderId="8" xfId="0" applyFont="1" applyBorder="1" applyAlignment="1">
      <alignment vertical="center" wrapText="1"/>
    </xf>
    <xf numFmtId="0" fontId="8" fillId="0" borderId="3" xfId="0" applyFont="1" applyBorder="1" applyAlignment="1">
      <alignment vertical="center" wrapText="1"/>
    </xf>
    <xf numFmtId="0" fontId="8" fillId="0" borderId="0" xfId="0" applyFont="1" applyBorder="1" applyAlignment="1">
      <alignment vertical="center" wrapText="1"/>
    </xf>
    <xf numFmtId="0" fontId="8" fillId="0" borderId="0" xfId="0" applyFont="1" applyBorder="1" applyAlignment="1" applyProtection="1">
      <alignment vertical="center" wrapText="1"/>
      <protection locked="0"/>
    </xf>
    <xf numFmtId="0" fontId="3" fillId="0" borderId="3" xfId="0" applyFont="1" applyBorder="1" applyAlignment="1" applyProtection="1">
      <alignment horizontal="center" vertical="center" wrapText="1"/>
      <protection locked="0"/>
    </xf>
    <xf numFmtId="0" fontId="3" fillId="0" borderId="9" xfId="0" applyFont="1" applyBorder="1" applyAlignment="1" applyProtection="1">
      <alignment horizontal="center" vertical="center" wrapText="1"/>
      <protection locked="0"/>
    </xf>
    <xf numFmtId="0" fontId="16" fillId="0" borderId="1" xfId="0" applyFont="1" applyBorder="1" applyAlignment="1">
      <alignment horizontal="justify" vertical="center" wrapText="1"/>
    </xf>
    <xf numFmtId="0" fontId="16" fillId="0" borderId="1" xfId="0" applyFont="1" applyBorder="1" applyAlignment="1">
      <alignment wrapText="1"/>
    </xf>
    <xf numFmtId="0" fontId="17" fillId="0" borderId="1" xfId="0" applyFont="1" applyBorder="1" applyAlignment="1">
      <alignment vertical="center" wrapText="1"/>
    </xf>
    <xf numFmtId="0" fontId="18" fillId="0" borderId="1" xfId="0" applyFont="1" applyBorder="1" applyAlignment="1">
      <alignment vertical="center" wrapText="1"/>
    </xf>
    <xf numFmtId="0" fontId="17" fillId="0" borderId="1" xfId="0" applyFont="1" applyBorder="1" applyAlignment="1">
      <alignment horizontal="justify" vertical="center" wrapText="1"/>
    </xf>
    <xf numFmtId="0" fontId="16" fillId="0" borderId="1" xfId="0" applyFont="1" applyBorder="1" applyAlignment="1">
      <alignment vertical="center" wrapText="1"/>
    </xf>
    <xf numFmtId="0" fontId="7" fillId="0" borderId="1" xfId="0" applyFont="1" applyBorder="1" applyAlignment="1">
      <alignment wrapText="1"/>
    </xf>
    <xf numFmtId="0" fontId="19" fillId="0" borderId="1" xfId="0" applyFont="1" applyBorder="1" applyAlignment="1">
      <alignment wrapText="1"/>
    </xf>
    <xf numFmtId="0" fontId="7" fillId="0" borderId="0" xfId="0" applyFont="1" applyAlignment="1">
      <alignment horizontal="center"/>
    </xf>
    <xf numFmtId="0" fontId="16" fillId="0" borderId="32" xfId="0" applyFont="1" applyBorder="1" applyAlignment="1">
      <alignment horizontal="center" vertical="center"/>
    </xf>
    <xf numFmtId="0" fontId="16" fillId="0" borderId="33" xfId="0" applyFont="1" applyBorder="1" applyAlignment="1">
      <alignment horizontal="center" vertical="center"/>
    </xf>
    <xf numFmtId="0" fontId="17" fillId="0" borderId="33" xfId="0" applyFont="1" applyBorder="1" applyAlignment="1">
      <alignment horizontal="center" vertical="center"/>
    </xf>
    <xf numFmtId="0" fontId="7" fillId="0" borderId="2" xfId="0" applyFont="1" applyBorder="1" applyAlignment="1">
      <alignment horizontal="center"/>
    </xf>
    <xf numFmtId="0" fontId="7" fillId="0" borderId="0" xfId="0" applyFont="1" applyBorder="1" applyAlignment="1">
      <alignment horizontal="center" vertical="top" wrapText="1"/>
    </xf>
    <xf numFmtId="0" fontId="7" fillId="0" borderId="4" xfId="0" applyFont="1" applyBorder="1" applyAlignment="1">
      <alignment horizontal="center" vertical="center" wrapText="1"/>
    </xf>
    <xf numFmtId="164" fontId="0" fillId="0" borderId="1" xfId="0" applyNumberFormat="1" applyBorder="1" applyAlignment="1" applyProtection="1">
      <alignment horizontal="center" vertical="center" wrapText="1"/>
      <protection locked="0"/>
    </xf>
    <xf numFmtId="0" fontId="24" fillId="3" borderId="18" xfId="0" applyFont="1" applyFill="1" applyBorder="1" applyAlignment="1" applyProtection="1">
      <alignment horizontal="center" vertical="center" wrapText="1"/>
      <protection locked="0"/>
    </xf>
    <xf numFmtId="164" fontId="7" fillId="0" borderId="13" xfId="0" applyNumberFormat="1"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17" fillId="0" borderId="33" xfId="0" applyFont="1" applyFill="1" applyBorder="1" applyAlignment="1">
      <alignment horizontal="center" vertical="center"/>
    </xf>
    <xf numFmtId="164" fontId="7" fillId="0" borderId="13" xfId="1" applyNumberFormat="1" applyFont="1" applyFill="1" applyBorder="1" applyAlignment="1" applyProtection="1">
      <alignment vertical="center" wrapText="1"/>
      <protection locked="0"/>
    </xf>
    <xf numFmtId="0" fontId="10" fillId="0" borderId="1"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0"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9"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9" xfId="0" applyFont="1" applyBorder="1" applyAlignment="1">
      <alignment horizontal="center" vertical="center" wrapText="1"/>
    </xf>
    <xf numFmtId="0" fontId="12" fillId="0" borderId="1" xfId="0" applyFont="1" applyBorder="1" applyAlignment="1">
      <alignment horizontal="center" vertical="center" wrapText="1"/>
    </xf>
    <xf numFmtId="0" fontId="13" fillId="0" borderId="1" xfId="0" applyFont="1" applyBorder="1" applyAlignment="1">
      <alignment horizontal="center" vertical="center" wrapText="1"/>
    </xf>
    <xf numFmtId="0" fontId="14" fillId="0" borderId="1" xfId="0" applyFont="1" applyBorder="1" applyAlignment="1">
      <alignment horizontal="left" vertical="center" wrapText="1"/>
    </xf>
    <xf numFmtId="17"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0" fontId="14" fillId="0" borderId="22" xfId="0" applyFont="1" applyBorder="1" applyAlignment="1">
      <alignment horizontal="left" vertical="center" wrapText="1"/>
    </xf>
    <xf numFmtId="0" fontId="14" fillId="0" borderId="24" xfId="0" applyFont="1" applyBorder="1" applyAlignment="1">
      <alignment horizontal="left" vertical="center" wrapText="1"/>
    </xf>
    <xf numFmtId="17" fontId="3" fillId="0" borderId="22" xfId="0" applyNumberFormat="1" applyFont="1" applyBorder="1" applyAlignment="1">
      <alignment horizontal="left" vertical="center" wrapText="1"/>
    </xf>
    <xf numFmtId="17" fontId="3" fillId="0" borderId="23" xfId="0" applyNumberFormat="1" applyFont="1" applyBorder="1" applyAlignment="1">
      <alignment horizontal="left" vertical="center" wrapText="1"/>
    </xf>
    <xf numFmtId="17" fontId="3" fillId="0" borderId="24" xfId="0" applyNumberFormat="1" applyFont="1" applyBorder="1" applyAlignment="1">
      <alignment horizontal="left" vertical="center" wrapText="1"/>
    </xf>
    <xf numFmtId="0" fontId="3" fillId="0" borderId="1" xfId="0" applyFont="1" applyBorder="1" applyAlignment="1">
      <alignment horizontal="left" vertical="top" wrapText="1"/>
    </xf>
    <xf numFmtId="0" fontId="3" fillId="0" borderId="22" xfId="0" applyFont="1" applyBorder="1" applyAlignment="1">
      <alignment horizontal="left" vertical="top" wrapText="1"/>
    </xf>
    <xf numFmtId="0" fontId="3" fillId="0" borderId="23" xfId="0" applyFont="1" applyBorder="1" applyAlignment="1">
      <alignment horizontal="left" vertical="top" wrapText="1"/>
    </xf>
    <xf numFmtId="0" fontId="3" fillId="0" borderId="24" xfId="0" applyFont="1" applyBorder="1" applyAlignment="1">
      <alignment horizontal="left" vertical="top" wrapText="1"/>
    </xf>
    <xf numFmtId="0" fontId="2" fillId="0" borderId="22" xfId="0" applyFont="1" applyBorder="1" applyAlignment="1">
      <alignment horizontal="left" vertical="center" wrapText="1"/>
    </xf>
    <xf numFmtId="0" fontId="2" fillId="0" borderId="23" xfId="0" applyFont="1" applyBorder="1" applyAlignment="1">
      <alignment horizontal="left" vertical="center" wrapText="1"/>
    </xf>
    <xf numFmtId="0" fontId="2" fillId="0" borderId="24"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24" xfId="0" applyFont="1" applyBorder="1" applyAlignment="1">
      <alignment horizontal="left" vertical="center" wrapText="1"/>
    </xf>
    <xf numFmtId="0" fontId="5" fillId="2" borderId="6" xfId="0" applyFont="1" applyFill="1" applyBorder="1" applyAlignment="1">
      <alignment horizontal="justify" vertical="center" wrapText="1"/>
    </xf>
    <xf numFmtId="0" fontId="5" fillId="2" borderId="0" xfId="0" applyFont="1" applyFill="1" applyBorder="1" applyAlignment="1">
      <alignment horizontal="justify" vertical="center" wrapText="1"/>
    </xf>
    <xf numFmtId="0" fontId="3" fillId="0" borderId="29" xfId="0" applyFont="1" applyBorder="1" applyAlignment="1">
      <alignment horizontal="center" vertical="center"/>
    </xf>
    <xf numFmtId="0" fontId="4" fillId="0" borderId="34" xfId="0" applyFont="1" applyBorder="1" applyAlignment="1" applyProtection="1">
      <alignment horizontal="center" vertical="center" wrapText="1"/>
      <protection locked="0"/>
    </xf>
    <xf numFmtId="0" fontId="4" fillId="0" borderId="35"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4" fillId="3" borderId="25" xfId="0" applyFont="1" applyFill="1" applyBorder="1" applyAlignment="1" applyProtection="1">
      <alignment horizontal="center" vertical="center" wrapText="1"/>
      <protection locked="0"/>
    </xf>
    <xf numFmtId="0" fontId="4" fillId="3" borderId="18" xfId="0" applyFont="1" applyFill="1" applyBorder="1" applyAlignment="1" applyProtection="1">
      <alignment horizontal="center" vertical="center" wrapText="1"/>
      <protection locked="0"/>
    </xf>
    <xf numFmtId="0" fontId="4" fillId="3" borderId="15" xfId="0" applyFont="1" applyFill="1" applyBorder="1" applyAlignment="1" applyProtection="1">
      <alignment horizontal="center" vertical="center" wrapText="1"/>
      <protection locked="0"/>
    </xf>
    <xf numFmtId="0" fontId="4" fillId="3" borderId="17" xfId="0" applyFont="1" applyFill="1" applyBorder="1" applyAlignment="1" applyProtection="1">
      <alignment horizontal="center" vertical="center" wrapText="1"/>
      <protection locked="0"/>
    </xf>
    <xf numFmtId="0" fontId="4" fillId="3" borderId="19" xfId="0" applyFont="1" applyFill="1" applyBorder="1" applyAlignment="1" applyProtection="1">
      <alignment horizontal="center" vertical="center" wrapText="1"/>
      <protection locked="0"/>
    </xf>
    <xf numFmtId="0" fontId="4" fillId="3" borderId="20" xfId="0" applyFont="1" applyFill="1" applyBorder="1" applyAlignment="1" applyProtection="1">
      <alignment horizontal="center" vertical="center" wrapText="1"/>
      <protection locked="0"/>
    </xf>
    <xf numFmtId="0" fontId="4" fillId="3" borderId="21" xfId="0" applyFont="1" applyFill="1" applyBorder="1" applyAlignment="1" applyProtection="1">
      <alignment horizontal="center" vertical="center" wrapText="1"/>
      <protection locked="0"/>
    </xf>
    <xf numFmtId="0" fontId="4" fillId="3" borderId="14" xfId="0" applyFont="1" applyFill="1" applyBorder="1" applyAlignment="1" applyProtection="1">
      <alignment horizontal="center" vertical="center" wrapText="1"/>
      <protection locked="0"/>
    </xf>
    <xf numFmtId="0" fontId="4" fillId="3" borderId="16" xfId="0" applyFont="1" applyFill="1" applyBorder="1" applyAlignment="1" applyProtection="1">
      <alignment horizontal="center" vertical="center" wrapText="1"/>
      <protection locked="0"/>
    </xf>
    <xf numFmtId="0" fontId="4" fillId="3" borderId="27" xfId="0" applyFont="1" applyFill="1" applyBorder="1" applyAlignment="1" applyProtection="1">
      <alignment horizontal="center" vertical="center" wrapText="1"/>
      <protection locked="0"/>
    </xf>
    <xf numFmtId="0" fontId="4" fillId="3" borderId="28" xfId="0" applyFont="1" applyFill="1" applyBorder="1" applyAlignment="1" applyProtection="1">
      <alignment horizontal="center" vertical="center" wrapText="1"/>
      <protection locked="0"/>
    </xf>
    <xf numFmtId="0" fontId="3" fillId="2" borderId="22" xfId="0" applyFont="1" applyFill="1" applyBorder="1" applyAlignment="1" applyProtection="1">
      <alignment vertical="center" wrapText="1"/>
      <protection locked="0"/>
    </xf>
    <xf numFmtId="0" fontId="3" fillId="2" borderId="24" xfId="0" applyFont="1" applyFill="1" applyBorder="1" applyAlignment="1" applyProtection="1">
      <alignment vertical="center" wrapText="1"/>
      <protection locked="0"/>
    </xf>
    <xf numFmtId="0" fontId="3" fillId="2" borderId="7" xfId="0" applyFont="1" applyFill="1" applyBorder="1" applyAlignment="1" applyProtection="1">
      <alignment vertical="center" wrapText="1"/>
      <protection locked="0"/>
    </xf>
    <xf numFmtId="0" fontId="3" fillId="2" borderId="26" xfId="0" applyFont="1" applyFill="1" applyBorder="1" applyAlignment="1" applyProtection="1">
      <alignment vertical="center" wrapText="1"/>
      <protection locked="0"/>
    </xf>
    <xf numFmtId="0" fontId="3" fillId="2" borderId="22" xfId="0" applyFont="1" applyFill="1" applyBorder="1" applyAlignment="1" applyProtection="1">
      <alignment horizontal="center" vertical="center"/>
      <protection locked="0"/>
    </xf>
    <xf numFmtId="0" fontId="3" fillId="2" borderId="24" xfId="0" applyFont="1" applyFill="1" applyBorder="1" applyAlignment="1" applyProtection="1">
      <alignment horizontal="center" vertical="center"/>
      <protection locked="0"/>
    </xf>
    <xf numFmtId="0" fontId="3" fillId="2" borderId="22" xfId="0" applyFont="1" applyFill="1" applyBorder="1" applyAlignment="1" applyProtection="1">
      <alignment horizontal="left" vertical="center" wrapText="1"/>
      <protection locked="0"/>
    </xf>
    <xf numFmtId="0" fontId="3" fillId="2" borderId="24" xfId="0" applyFont="1" applyFill="1" applyBorder="1" applyAlignment="1" applyProtection="1">
      <alignment horizontal="left" vertical="center" wrapText="1"/>
      <protection locked="0"/>
    </xf>
    <xf numFmtId="0" fontId="11" fillId="3" borderId="22" xfId="0" applyFont="1" applyFill="1" applyBorder="1" applyAlignment="1" applyProtection="1">
      <alignment horizontal="left" vertical="center" wrapText="1"/>
      <protection locked="0"/>
    </xf>
    <xf numFmtId="0" fontId="11" fillId="3" borderId="23" xfId="0" applyFont="1" applyFill="1" applyBorder="1" applyAlignment="1" applyProtection="1">
      <alignment horizontal="left" vertical="center" wrapText="1"/>
      <protection locked="0"/>
    </xf>
    <xf numFmtId="0" fontId="11" fillId="3" borderId="24" xfId="0" applyFont="1" applyFill="1" applyBorder="1" applyAlignment="1" applyProtection="1">
      <alignment horizontal="left" vertical="center" wrapText="1"/>
      <protection locked="0"/>
    </xf>
    <xf numFmtId="0" fontId="22" fillId="0" borderId="2" xfId="0" applyFont="1" applyBorder="1" applyAlignment="1">
      <alignment horizontal="left" vertical="center" wrapText="1"/>
    </xf>
    <xf numFmtId="164" fontId="2"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23" fillId="4" borderId="0" xfId="0" applyFont="1" applyFill="1" applyBorder="1" applyAlignment="1">
      <alignment horizontal="center" vertical="justify" wrapText="1"/>
    </xf>
    <xf numFmtId="0" fontId="23" fillId="3" borderId="0" xfId="0" applyFont="1" applyFill="1" applyBorder="1" applyAlignment="1">
      <alignment horizontal="center" vertical="center" wrapText="1"/>
    </xf>
    <xf numFmtId="0" fontId="7" fillId="0" borderId="2" xfId="0" applyFont="1" applyBorder="1" applyAlignment="1">
      <alignment horizontal="left" vertical="center" wrapText="1"/>
    </xf>
    <xf numFmtId="0" fontId="7" fillId="0" borderId="1" xfId="0" applyFont="1" applyBorder="1" applyAlignment="1" applyProtection="1">
      <alignment horizontal="center" vertical="center" wrapText="1"/>
      <protection locked="0"/>
    </xf>
    <xf numFmtId="0" fontId="8" fillId="0" borderId="23" xfId="0" applyFont="1" applyBorder="1" applyAlignment="1" applyProtection="1">
      <alignment horizontal="center" vertical="center" wrapText="1"/>
      <protection locked="0"/>
    </xf>
    <xf numFmtId="0" fontId="6" fillId="0" borderId="0" xfId="0" applyFont="1" applyBorder="1" applyAlignment="1">
      <alignment horizontal="left" vertical="justify"/>
    </xf>
    <xf numFmtId="0" fontId="5" fillId="4" borderId="0" xfId="0" applyFont="1" applyFill="1" applyBorder="1" applyAlignment="1">
      <alignment horizontal="left" vertical="top" wrapText="1"/>
    </xf>
    <xf numFmtId="0" fontId="5" fillId="4" borderId="4" xfId="0" applyFont="1" applyFill="1" applyBorder="1" applyAlignment="1">
      <alignment horizontal="left" vertical="top" wrapText="1"/>
    </xf>
    <xf numFmtId="0" fontId="23" fillId="3" borderId="0" xfId="0" applyFont="1" applyFill="1" applyBorder="1" applyAlignment="1">
      <alignment horizontal="center" vertical="justify"/>
    </xf>
    <xf numFmtId="0" fontId="5" fillId="0" borderId="0" xfId="0" applyFont="1" applyBorder="1" applyAlignment="1" applyProtection="1">
      <alignment horizontal="center" vertical="justify"/>
      <protection locked="0"/>
    </xf>
    <xf numFmtId="0" fontId="17" fillId="0" borderId="0" xfId="0" applyFont="1" applyBorder="1" applyAlignment="1" applyProtection="1">
      <alignment horizontal="center" vertical="justify"/>
      <protection locked="0"/>
    </xf>
    <xf numFmtId="0" fontId="23" fillId="5" borderId="0" xfId="0" applyFont="1" applyFill="1" applyBorder="1" applyAlignment="1">
      <alignment horizontal="center" vertical="justify" wrapText="1"/>
    </xf>
    <xf numFmtId="0" fontId="6" fillId="4" borderId="0" xfId="0" applyFont="1" applyFill="1" applyBorder="1" applyAlignment="1">
      <alignment horizontal="left" vertical="top" wrapText="1"/>
    </xf>
    <xf numFmtId="0" fontId="6" fillId="4" borderId="4" xfId="0" applyFont="1" applyFill="1" applyBorder="1" applyAlignment="1">
      <alignment horizontal="left" vertical="top"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17872</xdr:colOff>
      <xdr:row>0</xdr:row>
      <xdr:rowOff>161925</xdr:rowOff>
    </xdr:from>
    <xdr:to>
      <xdr:col>0</xdr:col>
      <xdr:colOff>894172</xdr:colOff>
      <xdr:row>2</xdr:row>
      <xdr:rowOff>285750</xdr:rowOff>
    </xdr:to>
    <xdr:pic>
      <xdr:nvPicPr>
        <xdr:cNvPr id="2" name="Imagen 1">
          <a:extLst>
            <a:ext uri="{FF2B5EF4-FFF2-40B4-BE49-F238E27FC236}">
              <a16:creationId xmlns:a16="http://schemas.microsoft.com/office/drawing/2014/main" id="{8A59309C-A9EB-4E70-BD4F-DE6711309C0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872" y="161925"/>
          <a:ext cx="609600" cy="647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11</xdr:col>
      <xdr:colOff>351247</xdr:colOff>
      <xdr:row>0</xdr:row>
      <xdr:rowOff>38099</xdr:rowOff>
    </xdr:from>
    <xdr:to>
      <xdr:col>12</xdr:col>
      <xdr:colOff>581025</xdr:colOff>
      <xdr:row>3</xdr:row>
      <xdr:rowOff>93101</xdr:rowOff>
    </xdr:to>
    <xdr:pic>
      <xdr:nvPicPr>
        <xdr:cNvPr id="3" name="Imagen 2">
          <a:extLst>
            <a:ext uri="{FF2B5EF4-FFF2-40B4-BE49-F238E27FC236}">
              <a16:creationId xmlns:a16="http://schemas.microsoft.com/office/drawing/2014/main" id="{C50A8537-EDBC-41F0-BE15-05866B926D0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609672" y="38099"/>
          <a:ext cx="991778" cy="86462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2926-C168-4275-816D-26039381A15F}">
  <sheetPr>
    <pageSetUpPr fitToPage="1"/>
  </sheetPr>
  <dimension ref="A1:R50"/>
  <sheetViews>
    <sheetView tabSelected="1" view="pageBreakPreview" topLeftCell="A10" zoomScale="80" zoomScaleNormal="100" zoomScaleSheetLayoutView="80" workbookViewId="0">
      <selection activeCell="H13" sqref="H13"/>
    </sheetView>
  </sheetViews>
  <sheetFormatPr baseColWidth="10" defaultRowHeight="15" x14ac:dyDescent="0.25"/>
  <cols>
    <col min="1" max="1" width="9.42578125" style="6" customWidth="1"/>
    <col min="2" max="2" width="38.42578125" style="6" customWidth="1"/>
    <col min="3" max="3" width="12" style="6" customWidth="1"/>
    <col min="4" max="4" width="11.5703125" style="55" bestFit="1" customWidth="1"/>
    <col min="5" max="5" width="16.42578125" style="6" customWidth="1"/>
    <col min="6" max="6" width="21.5703125" style="6" customWidth="1"/>
    <col min="7" max="7" width="16.85546875" style="6" customWidth="1"/>
    <col min="8" max="9" width="14" style="6" bestFit="1" customWidth="1"/>
    <col min="10" max="10" width="4.85546875" style="6" customWidth="1"/>
    <col min="11" max="11" width="6.7109375" style="6" customWidth="1"/>
    <col min="12" max="13" width="11.42578125" style="6"/>
    <col min="14" max="14" width="35.5703125" style="6" customWidth="1"/>
    <col min="15" max="15" width="11.42578125" style="6"/>
    <col min="16" max="16" width="16.140625" style="6" customWidth="1"/>
    <col min="17" max="17" width="19" style="6" customWidth="1"/>
    <col min="18" max="18" width="20.42578125" style="6" customWidth="1"/>
    <col min="19" max="16384" width="11.42578125" style="6"/>
  </cols>
  <sheetData>
    <row r="1" spans="1:18" ht="26.25" customHeight="1" x14ac:dyDescent="0.25">
      <c r="A1" s="68"/>
      <c r="B1" s="69" t="s">
        <v>20</v>
      </c>
      <c r="C1" s="70"/>
      <c r="D1" s="70"/>
      <c r="E1" s="70"/>
      <c r="F1" s="70"/>
      <c r="G1" s="71"/>
      <c r="H1" s="5" t="s">
        <v>14</v>
      </c>
      <c r="I1" s="5" t="s">
        <v>15</v>
      </c>
      <c r="L1" s="75"/>
      <c r="M1" s="76"/>
      <c r="N1" s="69" t="s">
        <v>20</v>
      </c>
      <c r="O1" s="70"/>
      <c r="P1" s="70"/>
      <c r="Q1" s="5" t="s">
        <v>14</v>
      </c>
      <c r="R1" s="5" t="s">
        <v>40</v>
      </c>
    </row>
    <row r="2" spans="1:18" x14ac:dyDescent="0.25">
      <c r="A2" s="68"/>
      <c r="B2" s="72"/>
      <c r="C2" s="73"/>
      <c r="D2" s="73"/>
      <c r="E2" s="73"/>
      <c r="F2" s="73"/>
      <c r="G2" s="74"/>
      <c r="H2" s="5" t="s">
        <v>16</v>
      </c>
      <c r="I2" s="5" t="s">
        <v>41</v>
      </c>
      <c r="L2" s="77"/>
      <c r="M2" s="78"/>
      <c r="N2" s="72"/>
      <c r="O2" s="73"/>
      <c r="P2" s="73"/>
      <c r="Q2" s="5" t="s">
        <v>16</v>
      </c>
      <c r="R2" s="7">
        <v>1</v>
      </c>
    </row>
    <row r="3" spans="1:18" ht="22.5" customHeight="1" x14ac:dyDescent="0.25">
      <c r="A3" s="68"/>
      <c r="B3" s="81" t="s">
        <v>17</v>
      </c>
      <c r="C3" s="81"/>
      <c r="D3" s="81"/>
      <c r="E3" s="81"/>
      <c r="F3" s="81"/>
      <c r="G3" s="81"/>
      <c r="H3" s="5" t="s">
        <v>18</v>
      </c>
      <c r="I3" s="8">
        <v>42383</v>
      </c>
      <c r="L3" s="77"/>
      <c r="M3" s="78"/>
      <c r="N3" s="82" t="s">
        <v>22</v>
      </c>
      <c r="O3" s="82"/>
      <c r="P3" s="82"/>
      <c r="Q3" s="5" t="s">
        <v>18</v>
      </c>
      <c r="R3" s="8">
        <v>43969</v>
      </c>
    </row>
    <row r="4" spans="1:18" ht="15.75" customHeight="1" x14ac:dyDescent="0.25">
      <c r="A4" s="68"/>
      <c r="B4" s="81"/>
      <c r="C4" s="81"/>
      <c r="D4" s="81"/>
      <c r="E4" s="81"/>
      <c r="F4" s="81"/>
      <c r="G4" s="81"/>
      <c r="H4" s="5" t="s">
        <v>19</v>
      </c>
      <c r="I4" s="5" t="s">
        <v>21</v>
      </c>
      <c r="L4" s="79"/>
      <c r="M4" s="80"/>
      <c r="N4" s="82"/>
      <c r="O4" s="82"/>
      <c r="P4" s="82"/>
      <c r="Q4" s="5" t="s">
        <v>19</v>
      </c>
      <c r="R4" s="5" t="s">
        <v>21</v>
      </c>
    </row>
    <row r="5" spans="1:18" ht="8.25" customHeight="1" x14ac:dyDescent="0.25"/>
    <row r="6" spans="1:18" ht="24.75" customHeight="1" x14ac:dyDescent="0.25">
      <c r="A6" s="83" t="s">
        <v>0</v>
      </c>
      <c r="B6" s="83"/>
      <c r="C6" s="84" t="s">
        <v>48</v>
      </c>
      <c r="D6" s="85"/>
      <c r="E6" s="85"/>
      <c r="F6" s="85"/>
      <c r="G6" s="85"/>
      <c r="H6" s="85"/>
      <c r="I6" s="85"/>
      <c r="L6" s="86" t="s">
        <v>0</v>
      </c>
      <c r="M6" s="87"/>
      <c r="N6" s="88" t="str">
        <f>C6</f>
        <v>Septiembre de 2020</v>
      </c>
      <c r="O6" s="89"/>
      <c r="P6" s="89"/>
      <c r="Q6" s="89"/>
      <c r="R6" s="90"/>
    </row>
    <row r="7" spans="1:18" ht="24.75" customHeight="1" x14ac:dyDescent="0.25">
      <c r="A7" s="83" t="s">
        <v>1</v>
      </c>
      <c r="B7" s="83"/>
      <c r="C7" s="91" t="s">
        <v>42</v>
      </c>
      <c r="D7" s="91"/>
      <c r="E7" s="91"/>
      <c r="F7" s="91"/>
      <c r="G7" s="91"/>
      <c r="H7" s="91"/>
      <c r="I7" s="91"/>
      <c r="L7" s="86" t="s">
        <v>1</v>
      </c>
      <c r="M7" s="87"/>
      <c r="N7" s="92" t="str">
        <f>C7</f>
        <v>Secretaría de Convivencia para la Sociedad Civil</v>
      </c>
      <c r="O7" s="93"/>
      <c r="P7" s="93"/>
      <c r="Q7" s="93"/>
      <c r="R7" s="94"/>
    </row>
    <row r="8" spans="1:18" ht="50.25" customHeight="1" x14ac:dyDescent="0.25">
      <c r="A8" s="83" t="s">
        <v>2</v>
      </c>
      <c r="B8" s="83"/>
      <c r="C8" s="85" t="s">
        <v>49</v>
      </c>
      <c r="D8" s="85"/>
      <c r="E8" s="85"/>
      <c r="F8" s="85"/>
      <c r="G8" s="85"/>
      <c r="H8" s="85"/>
      <c r="I8" s="85"/>
      <c r="L8" s="86" t="s">
        <v>2</v>
      </c>
      <c r="M8" s="87"/>
      <c r="N8" s="95" t="str">
        <f>C8</f>
        <v>AUNAR ESFUERZOS TÉCNICOS, ECONÓMICOS, HUMANOS Y LOGÍSTICOS   PARA REALIZAR EL FORTALECIMIENTO A LAS ORGANIZACIONES JUVENILES DEL DISTRITO ESPECIAL DE BUENAVENTURA.</v>
      </c>
      <c r="O8" s="96"/>
      <c r="P8" s="96"/>
      <c r="Q8" s="96"/>
      <c r="R8" s="97"/>
    </row>
    <row r="9" spans="1:18" ht="30.75" customHeight="1" x14ac:dyDescent="0.25">
      <c r="A9" s="83" t="s">
        <v>3</v>
      </c>
      <c r="B9" s="83"/>
      <c r="C9" s="85" t="s">
        <v>50</v>
      </c>
      <c r="D9" s="85"/>
      <c r="E9" s="85"/>
      <c r="F9" s="85"/>
      <c r="G9" s="85"/>
      <c r="H9" s="85"/>
      <c r="I9" s="85"/>
      <c r="L9" s="86" t="s">
        <v>3</v>
      </c>
      <c r="M9" s="87"/>
      <c r="N9" s="98" t="str">
        <f>C9</f>
        <v>Sugey Vallejo</v>
      </c>
      <c r="O9" s="99"/>
      <c r="P9" s="99"/>
      <c r="Q9" s="99"/>
      <c r="R9" s="100"/>
    </row>
    <row r="10" spans="1:18" ht="57" customHeight="1" thickBot="1" x14ac:dyDescent="0.3">
      <c r="A10" s="101" t="s">
        <v>32</v>
      </c>
      <c r="B10" s="102"/>
      <c r="C10" s="101"/>
      <c r="D10" s="101"/>
      <c r="E10" s="101"/>
      <c r="F10" s="101"/>
      <c r="G10" s="101"/>
      <c r="H10" s="101"/>
      <c r="I10" s="101"/>
      <c r="J10" s="9" t="e">
        <f>#REF!</f>
        <v>#REF!</v>
      </c>
      <c r="K10" s="10"/>
      <c r="L10" s="103" t="s">
        <v>23</v>
      </c>
      <c r="M10" s="103"/>
      <c r="N10" s="103"/>
      <c r="O10" s="103"/>
      <c r="P10" s="103"/>
      <c r="Q10" s="103"/>
      <c r="R10" s="103"/>
    </row>
    <row r="11" spans="1:18" ht="15.75" customHeight="1" thickBot="1" x14ac:dyDescent="0.3">
      <c r="A11" s="104"/>
      <c r="B11" s="106" t="s">
        <v>5</v>
      </c>
      <c r="C11" s="107" t="s">
        <v>6</v>
      </c>
      <c r="D11" s="109" t="s">
        <v>7</v>
      </c>
      <c r="E11" s="111" t="s">
        <v>8</v>
      </c>
      <c r="F11" s="112"/>
      <c r="G11" s="113"/>
      <c r="H11" s="109" t="s">
        <v>9</v>
      </c>
      <c r="I11" s="11" t="s">
        <v>10</v>
      </c>
      <c r="J11" s="10" t="e">
        <f ca="1">Letras(J10,1)</f>
        <v>#NAME?</v>
      </c>
      <c r="K11" s="10"/>
      <c r="L11" s="114" t="s">
        <v>4</v>
      </c>
      <c r="M11" s="116" t="s">
        <v>5</v>
      </c>
      <c r="N11" s="107"/>
      <c r="O11" s="109" t="s">
        <v>6</v>
      </c>
      <c r="P11" s="109" t="s">
        <v>7</v>
      </c>
      <c r="Q11" s="109" t="s">
        <v>9</v>
      </c>
      <c r="R11" s="11" t="s">
        <v>10</v>
      </c>
    </row>
    <row r="12" spans="1:18" ht="69" customHeight="1" thickTop="1" thickBot="1" x14ac:dyDescent="0.3">
      <c r="A12" s="105"/>
      <c r="B12" s="106"/>
      <c r="C12" s="108"/>
      <c r="D12" s="110"/>
      <c r="E12" s="63" t="s">
        <v>75</v>
      </c>
      <c r="F12" s="63" t="s">
        <v>73</v>
      </c>
      <c r="G12" s="63" t="s">
        <v>74</v>
      </c>
      <c r="H12" s="110"/>
      <c r="I12" s="12" t="s">
        <v>11</v>
      </c>
      <c r="J12" s="10" t="e">
        <f t="shared" ref="J12" ca="1" si="0">Letras(J11,1)</f>
        <v>#NAME?</v>
      </c>
      <c r="K12" s="10"/>
      <c r="L12" s="115"/>
      <c r="M12" s="117"/>
      <c r="N12" s="108"/>
      <c r="O12" s="110"/>
      <c r="P12" s="110"/>
      <c r="Q12" s="110"/>
      <c r="R12" s="12" t="s">
        <v>11</v>
      </c>
    </row>
    <row r="13" spans="1:18" ht="64.5" thickBot="1" x14ac:dyDescent="0.3">
      <c r="A13" s="45">
        <v>1</v>
      </c>
      <c r="B13" s="47" t="s">
        <v>77</v>
      </c>
      <c r="C13" s="46" t="s">
        <v>76</v>
      </c>
      <c r="D13" s="56">
        <v>2.5</v>
      </c>
      <c r="E13" s="64">
        <v>8300000</v>
      </c>
      <c r="F13" s="64">
        <v>8280000</v>
      </c>
      <c r="G13" s="64">
        <v>8260000</v>
      </c>
      <c r="H13" s="65">
        <f>(E13+F13+G13)/3</f>
        <v>8280000</v>
      </c>
      <c r="I13" s="14">
        <f>D13*H13</f>
        <v>20700000</v>
      </c>
      <c r="J13" s="10" t="e">
        <f ca="1">Letras(#REF!,1)</f>
        <v>#NAME?</v>
      </c>
      <c r="K13" s="10"/>
      <c r="L13" s="13">
        <v>1</v>
      </c>
      <c r="M13" s="120" t="str">
        <f t="shared" ref="M13:M21" si="1">+B13</f>
        <v>Profesionales del área social (sociólogo, psicólogo y/o trabajador social)  para proceso de formación y acompañamiento juvenil y a las organizaciones durante dos meses y medio.</v>
      </c>
      <c r="N13" s="121"/>
      <c r="O13" s="13" t="str">
        <f>+C13</f>
        <v>Mes</v>
      </c>
      <c r="P13" s="13">
        <f>D13</f>
        <v>2.5</v>
      </c>
      <c r="Q13" s="15">
        <f>H13</f>
        <v>8280000</v>
      </c>
      <c r="R13" s="15">
        <f>Q13*P13</f>
        <v>20700000</v>
      </c>
    </row>
    <row r="14" spans="1:18" ht="51.75" customHeight="1" thickBot="1" x14ac:dyDescent="0.3">
      <c r="A14" s="45">
        <v>2</v>
      </c>
      <c r="B14" s="47" t="s">
        <v>51</v>
      </c>
      <c r="C14" s="46" t="s">
        <v>47</v>
      </c>
      <c r="D14" s="57">
        <v>480</v>
      </c>
      <c r="E14" s="3">
        <v>5000</v>
      </c>
      <c r="F14" s="3">
        <v>4500</v>
      </c>
      <c r="G14" s="3">
        <v>5500</v>
      </c>
      <c r="H14" s="3">
        <f t="shared" ref="H14:H18" si="2">(E14+F14+G14)/3</f>
        <v>5000</v>
      </c>
      <c r="I14" s="14">
        <f t="shared" ref="I14:I31" si="3">D14*H14</f>
        <v>2400000</v>
      </c>
      <c r="J14" s="10" t="e">
        <f ca="1">Letras(#REF!,1)</f>
        <v>#NAME?</v>
      </c>
      <c r="K14" s="10"/>
      <c r="L14" s="13">
        <v>2</v>
      </c>
      <c r="M14" s="120" t="str">
        <f t="shared" si="1"/>
        <v xml:space="preserve">Refrigerio compuesto por: un producto de hojaldre, porción de frutas y una bebida de frutas natural. </v>
      </c>
      <c r="N14" s="121"/>
      <c r="O14" s="13" t="str">
        <f>+C14</f>
        <v>Unidad</v>
      </c>
      <c r="P14" s="13">
        <f>D14</f>
        <v>480</v>
      </c>
      <c r="Q14" s="15">
        <f>H14</f>
        <v>5000</v>
      </c>
      <c r="R14" s="15">
        <f>Q14*P14</f>
        <v>2400000</v>
      </c>
    </row>
    <row r="15" spans="1:18" ht="66" customHeight="1" thickBot="1" x14ac:dyDescent="0.3">
      <c r="A15" s="45">
        <v>3</v>
      </c>
      <c r="B15" s="47" t="s">
        <v>52</v>
      </c>
      <c r="C15" s="46" t="s">
        <v>47</v>
      </c>
      <c r="D15" s="57">
        <v>3</v>
      </c>
      <c r="E15" s="3">
        <v>110000</v>
      </c>
      <c r="F15" s="3">
        <v>90000</v>
      </c>
      <c r="G15" s="3">
        <v>160000</v>
      </c>
      <c r="H15" s="3">
        <f t="shared" si="2"/>
        <v>120000</v>
      </c>
      <c r="I15" s="14">
        <f t="shared" si="3"/>
        <v>360000</v>
      </c>
      <c r="J15" s="10"/>
      <c r="K15" s="10"/>
      <c r="L15" s="13">
        <v>3</v>
      </c>
      <c r="M15" s="118" t="str">
        <f t="shared" si="1"/>
        <v xml:space="preserve">Publicidad a través de perifoneo en zonas del Distrito de Buenaventura donde se desarrollará la campaña( barrio Nayita, barrio San José y barrio San Buenaventura) </v>
      </c>
      <c r="N15" s="119"/>
      <c r="O15" s="13" t="str">
        <f t="shared" ref="O15:O33" si="4">+C15</f>
        <v>Unidad</v>
      </c>
      <c r="P15" s="13">
        <f t="shared" ref="P15:P33" si="5">D15</f>
        <v>3</v>
      </c>
      <c r="Q15" s="15">
        <f t="shared" ref="Q15:Q31" si="6">H15</f>
        <v>120000</v>
      </c>
      <c r="R15" s="15">
        <f t="shared" ref="R15:R31" si="7">Q15*P15</f>
        <v>360000</v>
      </c>
    </row>
    <row r="16" spans="1:18" ht="47.25" customHeight="1" thickBot="1" x14ac:dyDescent="0.3">
      <c r="A16" s="45">
        <v>4</v>
      </c>
      <c r="B16" s="48" t="s">
        <v>63</v>
      </c>
      <c r="C16" s="46" t="s">
        <v>47</v>
      </c>
      <c r="D16" s="57">
        <v>1</v>
      </c>
      <c r="E16" s="3">
        <v>298000</v>
      </c>
      <c r="F16" s="3">
        <v>346000</v>
      </c>
      <c r="G16" s="3">
        <v>325000</v>
      </c>
      <c r="H16" s="3">
        <f t="shared" si="2"/>
        <v>323000</v>
      </c>
      <c r="I16" s="14">
        <f t="shared" si="3"/>
        <v>323000</v>
      </c>
      <c r="L16" s="13">
        <v>4</v>
      </c>
      <c r="M16" s="118" t="str">
        <f t="shared" si="1"/>
        <v>Pendones de 1X 120 full color  liviano  impreso en banner 10 oz o tela con porta pendo araña y bolsa de tela para guardado</v>
      </c>
      <c r="N16" s="119"/>
      <c r="O16" s="13" t="str">
        <f t="shared" si="4"/>
        <v>Unidad</v>
      </c>
      <c r="P16" s="13">
        <f t="shared" si="5"/>
        <v>1</v>
      </c>
      <c r="Q16" s="15">
        <f t="shared" si="6"/>
        <v>323000</v>
      </c>
      <c r="R16" s="15">
        <f t="shared" si="7"/>
        <v>323000</v>
      </c>
    </row>
    <row r="17" spans="1:18" ht="63.75" thickBot="1" x14ac:dyDescent="0.3">
      <c r="A17" s="45">
        <v>5</v>
      </c>
      <c r="B17" s="49" t="s">
        <v>53</v>
      </c>
      <c r="C17" s="46" t="s">
        <v>70</v>
      </c>
      <c r="D17" s="58">
        <v>3</v>
      </c>
      <c r="E17" s="3">
        <v>20000</v>
      </c>
      <c r="F17" s="62">
        <v>22000</v>
      </c>
      <c r="G17" s="62">
        <v>24000</v>
      </c>
      <c r="H17" s="3">
        <f t="shared" si="2"/>
        <v>22000</v>
      </c>
      <c r="I17" s="14">
        <f t="shared" si="3"/>
        <v>66000</v>
      </c>
      <c r="L17" s="13">
        <v>5</v>
      </c>
      <c r="M17" s="118" t="str">
        <f t="shared" si="1"/>
        <v>Marcadores permanentes x 10 unidades ( dos cajas de marcadores debe ser de color negro y  una caja de marcadores color azul).</v>
      </c>
      <c r="N17" s="119"/>
      <c r="O17" s="13" t="str">
        <f t="shared" si="4"/>
        <v>Caja</v>
      </c>
      <c r="P17" s="13">
        <f t="shared" si="5"/>
        <v>3</v>
      </c>
      <c r="Q17" s="15">
        <f t="shared" si="6"/>
        <v>22000</v>
      </c>
      <c r="R17" s="15">
        <f t="shared" si="7"/>
        <v>66000</v>
      </c>
    </row>
    <row r="18" spans="1:18" ht="32.25" thickBot="1" x14ac:dyDescent="0.3">
      <c r="A18" s="45">
        <v>6</v>
      </c>
      <c r="B18" s="50" t="s">
        <v>54</v>
      </c>
      <c r="C18" s="46" t="s">
        <v>71</v>
      </c>
      <c r="D18" s="58">
        <v>4</v>
      </c>
      <c r="E18" s="3">
        <v>22500</v>
      </c>
      <c r="F18" s="62">
        <v>22800</v>
      </c>
      <c r="G18" s="62">
        <v>24000</v>
      </c>
      <c r="H18" s="3">
        <f t="shared" si="2"/>
        <v>23100</v>
      </c>
      <c r="I18" s="14">
        <f t="shared" si="3"/>
        <v>92400</v>
      </c>
      <c r="L18" s="13">
        <v>6</v>
      </c>
      <c r="M18" s="118" t="str">
        <f t="shared" si="1"/>
        <v xml:space="preserve">Papel kraft  x 25 pliegos de 100 x 70 cmts </v>
      </c>
      <c r="N18" s="119"/>
      <c r="O18" s="13" t="str">
        <f t="shared" si="4"/>
        <v>Paquete</v>
      </c>
      <c r="P18" s="13">
        <f t="shared" si="5"/>
        <v>4</v>
      </c>
      <c r="Q18" s="15">
        <f t="shared" si="6"/>
        <v>23100</v>
      </c>
      <c r="R18" s="15">
        <f t="shared" si="7"/>
        <v>92400</v>
      </c>
    </row>
    <row r="19" spans="1:18" ht="32.25" thickBot="1" x14ac:dyDescent="0.3">
      <c r="A19" s="45">
        <v>7</v>
      </c>
      <c r="B19" s="51" t="s">
        <v>55</v>
      </c>
      <c r="C19" s="46" t="s">
        <v>71</v>
      </c>
      <c r="D19" s="58">
        <v>4</v>
      </c>
      <c r="E19" s="3">
        <v>8200</v>
      </c>
      <c r="F19" s="62">
        <v>9500</v>
      </c>
      <c r="G19" s="62">
        <v>12000</v>
      </c>
      <c r="H19" s="3">
        <f>(E19+F19+G19)/3</f>
        <v>9900</v>
      </c>
      <c r="I19" s="14">
        <f t="shared" si="3"/>
        <v>39600</v>
      </c>
      <c r="L19" s="13">
        <v>7</v>
      </c>
      <c r="M19" s="118" t="str">
        <f t="shared" si="1"/>
        <v>Papel Bond X 25 pliegos de 70cm X 100cm.</v>
      </c>
      <c r="N19" s="119"/>
      <c r="O19" s="13" t="str">
        <f t="shared" si="4"/>
        <v>Paquete</v>
      </c>
      <c r="P19" s="13">
        <f t="shared" si="5"/>
        <v>4</v>
      </c>
      <c r="Q19" s="15">
        <f t="shared" si="6"/>
        <v>9900</v>
      </c>
      <c r="R19" s="15">
        <f t="shared" si="7"/>
        <v>39600</v>
      </c>
    </row>
    <row r="20" spans="1:18" ht="32.25" thickBot="1" x14ac:dyDescent="0.3">
      <c r="A20" s="45">
        <v>8</v>
      </c>
      <c r="B20" s="49" t="s">
        <v>56</v>
      </c>
      <c r="C20" s="46" t="s">
        <v>47</v>
      </c>
      <c r="D20" s="58">
        <v>5</v>
      </c>
      <c r="E20" s="3">
        <v>8200</v>
      </c>
      <c r="F20" s="62">
        <v>9500</v>
      </c>
      <c r="G20" s="62">
        <v>12000</v>
      </c>
      <c r="H20" s="3">
        <f>(E20+F20+G20)/3</f>
        <v>9900</v>
      </c>
      <c r="I20" s="14">
        <f t="shared" si="3"/>
        <v>49500</v>
      </c>
      <c r="L20" s="13">
        <v>8</v>
      </c>
      <c r="M20" s="122" t="str">
        <f t="shared" si="1"/>
        <v>Resma de papel tamaño carta 21,6 x 27,9 - 75 Gr</v>
      </c>
      <c r="N20" s="123"/>
      <c r="O20" s="13" t="str">
        <f t="shared" si="4"/>
        <v>Unidad</v>
      </c>
      <c r="P20" s="13">
        <f t="shared" si="5"/>
        <v>5</v>
      </c>
      <c r="Q20" s="15">
        <f t="shared" si="6"/>
        <v>9900</v>
      </c>
      <c r="R20" s="15">
        <f t="shared" si="7"/>
        <v>49500</v>
      </c>
    </row>
    <row r="21" spans="1:18" ht="35.25" customHeight="1" thickBot="1" x14ac:dyDescent="0.3">
      <c r="A21" s="45">
        <v>9</v>
      </c>
      <c r="B21" s="49" t="s">
        <v>68</v>
      </c>
      <c r="C21" s="46" t="s">
        <v>47</v>
      </c>
      <c r="D21" s="58">
        <v>5</v>
      </c>
      <c r="E21" s="3">
        <v>10900</v>
      </c>
      <c r="F21" s="62">
        <v>9900</v>
      </c>
      <c r="G21" s="62">
        <v>11000</v>
      </c>
      <c r="H21" s="3">
        <f>(E21+F21+G21)/3</f>
        <v>10600</v>
      </c>
      <c r="I21" s="14">
        <f t="shared" si="3"/>
        <v>53000</v>
      </c>
      <c r="L21" s="13">
        <v>9</v>
      </c>
      <c r="M21" s="118" t="str">
        <f t="shared" si="1"/>
        <v>Resmas de papel tamaño oficio 21,6 x 33 - 75 Gr</v>
      </c>
      <c r="N21" s="119"/>
      <c r="O21" s="13" t="str">
        <f t="shared" si="4"/>
        <v>Unidad</v>
      </c>
      <c r="P21" s="13">
        <f t="shared" si="5"/>
        <v>5</v>
      </c>
      <c r="Q21" s="15">
        <f t="shared" si="6"/>
        <v>10600</v>
      </c>
      <c r="R21" s="15">
        <f t="shared" si="7"/>
        <v>53000</v>
      </c>
    </row>
    <row r="22" spans="1:18" ht="32.25" thickBot="1" x14ac:dyDescent="0.3">
      <c r="A22" s="45">
        <v>10</v>
      </c>
      <c r="B22" s="49" t="s">
        <v>57</v>
      </c>
      <c r="C22" s="46" t="s">
        <v>47</v>
      </c>
      <c r="D22" s="58">
        <v>3</v>
      </c>
      <c r="E22" s="3">
        <v>15999</v>
      </c>
      <c r="F22" s="62">
        <v>16450</v>
      </c>
      <c r="G22" s="62">
        <v>15700</v>
      </c>
      <c r="H22" s="3">
        <f t="shared" ref="H22:H33" si="8">(E22+F22+G22)/3</f>
        <v>16049.666666666666</v>
      </c>
      <c r="I22" s="14">
        <f t="shared" si="3"/>
        <v>48149</v>
      </c>
      <c r="L22" s="13">
        <v>10</v>
      </c>
      <c r="M22" s="118" t="str">
        <f t="shared" ref="M22:M33" si="9">+B22</f>
        <v xml:space="preserve">Cinta papel de longitud 50 metros, espesor 0,13 mm, ancho 48 mm. </v>
      </c>
      <c r="N22" s="119"/>
      <c r="O22" s="13" t="str">
        <f t="shared" si="4"/>
        <v>Unidad</v>
      </c>
      <c r="P22" s="13">
        <f t="shared" si="5"/>
        <v>3</v>
      </c>
      <c r="Q22" s="15">
        <f t="shared" si="6"/>
        <v>16049.666666666666</v>
      </c>
      <c r="R22" s="15">
        <f t="shared" si="7"/>
        <v>48149</v>
      </c>
    </row>
    <row r="23" spans="1:18" ht="30.75" customHeight="1" thickBot="1" x14ac:dyDescent="0.3">
      <c r="A23" s="45">
        <v>11</v>
      </c>
      <c r="B23" s="49" t="s">
        <v>64</v>
      </c>
      <c r="C23" s="46" t="s">
        <v>70</v>
      </c>
      <c r="D23" s="58">
        <v>1</v>
      </c>
      <c r="E23" s="3">
        <v>7000</v>
      </c>
      <c r="F23" s="3">
        <v>7500</v>
      </c>
      <c r="G23" s="3">
        <v>6500</v>
      </c>
      <c r="H23" s="3">
        <f t="shared" si="8"/>
        <v>7000</v>
      </c>
      <c r="I23" s="14">
        <f t="shared" si="3"/>
        <v>7000</v>
      </c>
      <c r="L23" s="13">
        <v>11</v>
      </c>
      <c r="M23" s="124" t="str">
        <f t="shared" si="9"/>
        <v>Caja de sacapuntas de metal x 12 unidades.</v>
      </c>
      <c r="N23" s="125"/>
      <c r="O23" s="13" t="str">
        <f t="shared" si="4"/>
        <v>Caja</v>
      </c>
      <c r="P23" s="13">
        <f t="shared" si="5"/>
        <v>1</v>
      </c>
      <c r="Q23" s="15">
        <f t="shared" si="6"/>
        <v>7000</v>
      </c>
      <c r="R23" s="15">
        <f t="shared" si="7"/>
        <v>7000</v>
      </c>
    </row>
    <row r="24" spans="1:18" ht="111" customHeight="1" thickBot="1" x14ac:dyDescent="0.3">
      <c r="A24" s="45">
        <v>12</v>
      </c>
      <c r="B24" s="49" t="s">
        <v>65</v>
      </c>
      <c r="C24" s="46" t="s">
        <v>70</v>
      </c>
      <c r="D24" s="58">
        <v>5</v>
      </c>
      <c r="E24" s="3">
        <v>10000</v>
      </c>
      <c r="F24" s="3">
        <v>9000</v>
      </c>
      <c r="G24" s="3">
        <v>9500</v>
      </c>
      <c r="H24" s="3">
        <f>(E24+F24+G24)/3</f>
        <v>9500</v>
      </c>
      <c r="I24" s="14">
        <f>D24*H24</f>
        <v>47500</v>
      </c>
      <c r="L24" s="13">
        <v>12</v>
      </c>
      <c r="M24" s="124" t="str">
        <f t="shared" si="9"/>
        <v>Caja de lápices negro No. 2 triangular por 12 unidades, con una mina de grafito de óptima eficacia, madera de alta calidad durable y resistente. Casquillo de aluminio que no se oxida, borrador rojo no tóxico, suave y no mancha</v>
      </c>
      <c r="N24" s="125"/>
      <c r="O24" s="13" t="str">
        <f t="shared" si="4"/>
        <v>Caja</v>
      </c>
      <c r="P24" s="13">
        <f t="shared" si="5"/>
        <v>5</v>
      </c>
      <c r="Q24" s="15">
        <f t="shared" si="6"/>
        <v>9500</v>
      </c>
      <c r="R24" s="15">
        <f t="shared" si="7"/>
        <v>47500</v>
      </c>
    </row>
    <row r="25" spans="1:18" ht="95.25" thickBot="1" x14ac:dyDescent="0.3">
      <c r="A25" s="45">
        <v>13</v>
      </c>
      <c r="B25" s="51" t="s">
        <v>58</v>
      </c>
      <c r="C25" s="46" t="s">
        <v>47</v>
      </c>
      <c r="D25" s="58">
        <v>3</v>
      </c>
      <c r="E25" s="3">
        <v>850000</v>
      </c>
      <c r="F25" s="3">
        <v>900000</v>
      </c>
      <c r="G25" s="3">
        <v>950000</v>
      </c>
      <c r="H25" s="3">
        <f t="shared" si="8"/>
        <v>900000</v>
      </c>
      <c r="I25" s="14">
        <f>D25*H25</f>
        <v>2700000</v>
      </c>
      <c r="L25" s="13">
        <v>13</v>
      </c>
      <c r="M25" s="118" t="str">
        <f t="shared" si="9"/>
        <v>Auditorio  con capacidad para 50 personas dotado de equipo de audio, sillas, cabinas de sonido, micrófono de mano,  video beam, ecualizador y Estación agua y  café y/o aromáticas, por  8 horas durante por tres días.</v>
      </c>
      <c r="N25" s="119"/>
      <c r="O25" s="13" t="str">
        <f t="shared" si="4"/>
        <v>Unidad</v>
      </c>
      <c r="P25" s="13">
        <f t="shared" si="5"/>
        <v>3</v>
      </c>
      <c r="Q25" s="15">
        <f>H25</f>
        <v>900000</v>
      </c>
      <c r="R25" s="15">
        <f>Q25*P25</f>
        <v>2700000</v>
      </c>
    </row>
    <row r="26" spans="1:18" ht="165.75" customHeight="1" thickBot="1" x14ac:dyDescent="0.3">
      <c r="A26" s="45">
        <v>14</v>
      </c>
      <c r="B26" s="49" t="s">
        <v>61</v>
      </c>
      <c r="C26" s="46" t="s">
        <v>79</v>
      </c>
      <c r="D26" s="58">
        <v>1</v>
      </c>
      <c r="E26" s="3">
        <v>525000</v>
      </c>
      <c r="F26" s="3">
        <v>475000</v>
      </c>
      <c r="G26" s="3">
        <v>500000</v>
      </c>
      <c r="H26" s="3">
        <f t="shared" si="8"/>
        <v>500000</v>
      </c>
      <c r="I26" s="14">
        <f t="shared" ref="I26:I27" si="10">D26*H26</f>
        <v>500000</v>
      </c>
      <c r="L26" s="13">
        <v>14</v>
      </c>
      <c r="M26" s="118" t="str">
        <f t="shared" si="9"/>
        <v xml:space="preserve">Transporte urbano ida y regreso para el desarrollo de la campaña de fortalecimiento. El transporte se garantizará para las cinco personas durante 15 días discriminados así:
Cinco (5) días para asistir al barrio Nayita.
Cinco (5) días al barrio San José.
Cinco (5) días al barrio San Buenaventura 
</v>
      </c>
      <c r="N26" s="119"/>
      <c r="O26" s="13" t="str">
        <f t="shared" si="4"/>
        <v>Global</v>
      </c>
      <c r="P26" s="13">
        <f t="shared" si="5"/>
        <v>1</v>
      </c>
      <c r="Q26" s="15">
        <f t="shared" ref="Q26:Q27" si="11">H26</f>
        <v>500000</v>
      </c>
      <c r="R26" s="15">
        <f t="shared" ref="R26:R27" si="12">Q26*P26</f>
        <v>500000</v>
      </c>
    </row>
    <row r="27" spans="1:18" ht="63.75" thickBot="1" x14ac:dyDescent="0.3">
      <c r="A27" s="45">
        <v>15</v>
      </c>
      <c r="B27" s="49" t="s">
        <v>78</v>
      </c>
      <c r="C27" s="46" t="s">
        <v>76</v>
      </c>
      <c r="D27" s="66">
        <v>2.5</v>
      </c>
      <c r="E27" s="65">
        <v>2700000</v>
      </c>
      <c r="F27" s="65">
        <v>2750000</v>
      </c>
      <c r="G27" s="65">
        <v>2830000</v>
      </c>
      <c r="H27" s="65">
        <f t="shared" si="8"/>
        <v>2760000</v>
      </c>
      <c r="I27" s="67">
        <f t="shared" si="10"/>
        <v>6900000</v>
      </c>
      <c r="L27" s="13">
        <v>15</v>
      </c>
      <c r="M27" s="118" t="str">
        <f t="shared" si="9"/>
        <v>Tecnólogo  para desarrollar apoyo durante  dos meses y medio en las diferentes actividades relacionada al fortalecimiento en los barrios.</v>
      </c>
      <c r="N27" s="119"/>
      <c r="O27" s="13" t="str">
        <f t="shared" si="4"/>
        <v>Mes</v>
      </c>
      <c r="P27" s="13">
        <f t="shared" si="5"/>
        <v>2.5</v>
      </c>
      <c r="Q27" s="15">
        <f t="shared" si="11"/>
        <v>2760000</v>
      </c>
      <c r="R27" s="15">
        <f t="shared" si="12"/>
        <v>6900000</v>
      </c>
    </row>
    <row r="28" spans="1:18" ht="64.5" thickBot="1" x14ac:dyDescent="0.3">
      <c r="A28" s="45">
        <v>16</v>
      </c>
      <c r="B28" s="52" t="s">
        <v>59</v>
      </c>
      <c r="C28" s="46" t="s">
        <v>69</v>
      </c>
      <c r="D28" s="58">
        <v>1</v>
      </c>
      <c r="E28" s="3">
        <v>500000</v>
      </c>
      <c r="F28" s="62">
        <v>450000</v>
      </c>
      <c r="G28" s="62">
        <v>550000</v>
      </c>
      <c r="H28" s="3">
        <f t="shared" si="8"/>
        <v>500000</v>
      </c>
      <c r="I28" s="14">
        <f t="shared" si="3"/>
        <v>500000</v>
      </c>
      <c r="L28" s="13">
        <v>16</v>
      </c>
      <c r="M28" s="118" t="str">
        <f t="shared" si="9"/>
        <v>Un profesional con conocimientos en modelo de gestión y formulación de proyectos para impartir conocimiento durante 2 horas en capacitación a población juvenil</v>
      </c>
      <c r="N28" s="119"/>
      <c r="O28" s="13" t="str">
        <f t="shared" si="4"/>
        <v>Persona</v>
      </c>
      <c r="P28" s="13">
        <f t="shared" si="5"/>
        <v>1</v>
      </c>
      <c r="Q28" s="15">
        <f t="shared" si="6"/>
        <v>500000</v>
      </c>
      <c r="R28" s="15">
        <f t="shared" si="7"/>
        <v>500000</v>
      </c>
    </row>
    <row r="29" spans="1:18" ht="39" thickBot="1" x14ac:dyDescent="0.3">
      <c r="A29" s="45">
        <v>17</v>
      </c>
      <c r="B29" s="52" t="s">
        <v>60</v>
      </c>
      <c r="C29" s="46" t="s">
        <v>69</v>
      </c>
      <c r="D29" s="58">
        <v>1</v>
      </c>
      <c r="E29" s="3">
        <v>500000</v>
      </c>
      <c r="F29" s="62">
        <v>450000</v>
      </c>
      <c r="G29" s="62">
        <v>550000</v>
      </c>
      <c r="H29" s="3">
        <f t="shared" si="8"/>
        <v>500000</v>
      </c>
      <c r="I29" s="14">
        <f t="shared" si="3"/>
        <v>500000</v>
      </c>
      <c r="L29" s="13">
        <v>17</v>
      </c>
      <c r="M29" s="118" t="str">
        <f t="shared" si="9"/>
        <v>Un profesional del área contable para dictar capacitación en temas de manejo contable durante 2 horas</v>
      </c>
      <c r="N29" s="119"/>
      <c r="O29" s="13" t="str">
        <f t="shared" si="4"/>
        <v>Persona</v>
      </c>
      <c r="P29" s="13">
        <f t="shared" si="5"/>
        <v>1</v>
      </c>
      <c r="Q29" s="15">
        <f t="shared" si="6"/>
        <v>500000</v>
      </c>
      <c r="R29" s="15">
        <f t="shared" si="7"/>
        <v>500000</v>
      </c>
    </row>
    <row r="30" spans="1:18" ht="90" thickBot="1" x14ac:dyDescent="0.3">
      <c r="A30" s="45">
        <v>18</v>
      </c>
      <c r="B30" s="52" t="s">
        <v>62</v>
      </c>
      <c r="C30" s="46" t="s">
        <v>47</v>
      </c>
      <c r="D30" s="58">
        <v>70</v>
      </c>
      <c r="E30" s="3">
        <v>19500</v>
      </c>
      <c r="F30" s="3">
        <v>20000</v>
      </c>
      <c r="G30" s="3">
        <v>20500</v>
      </c>
      <c r="H30" s="3">
        <f t="shared" si="8"/>
        <v>20000</v>
      </c>
      <c r="I30" s="14">
        <f t="shared" si="3"/>
        <v>1400000</v>
      </c>
      <c r="L30" s="13">
        <v>18</v>
      </c>
      <c r="M30" s="118" t="str">
        <f t="shared" si="9"/>
        <v>Bolígrafo y agenda argollada pasta dura con notas adhesivas. La agenda debe ser de 18 x 13.5 cm. La agenda y el bolígrafo deben tener el logo de la Alcaldía Distrital de Buenaventura y el nombre de la dependencia (secretaría de convivencia para la sociedad civil), la agenda esta</v>
      </c>
      <c r="N30" s="119"/>
      <c r="O30" s="13" t="str">
        <f t="shared" si="4"/>
        <v>Unidad</v>
      </c>
      <c r="P30" s="13">
        <f t="shared" si="5"/>
        <v>70</v>
      </c>
      <c r="Q30" s="15">
        <f t="shared" si="6"/>
        <v>20000</v>
      </c>
      <c r="R30" s="15">
        <f t="shared" si="7"/>
        <v>1400000</v>
      </c>
    </row>
    <row r="31" spans="1:18" ht="60.75" thickBot="1" x14ac:dyDescent="0.3">
      <c r="A31" s="45">
        <v>19</v>
      </c>
      <c r="B31" s="53" t="s">
        <v>72</v>
      </c>
      <c r="C31" s="46" t="s">
        <v>47</v>
      </c>
      <c r="D31" s="58">
        <v>20</v>
      </c>
      <c r="E31" s="3">
        <v>22000</v>
      </c>
      <c r="F31" s="3">
        <v>22500</v>
      </c>
      <c r="G31" s="3">
        <v>20000</v>
      </c>
      <c r="H31" s="3">
        <f t="shared" si="8"/>
        <v>21500</v>
      </c>
      <c r="I31" s="14">
        <f t="shared" si="3"/>
        <v>430000</v>
      </c>
      <c r="L31" s="13">
        <v>19</v>
      </c>
      <c r="M31" s="118" t="str">
        <f t="shared" si="9"/>
        <v>Camibusos manga corta de algodón con cuello indeformable, color sólido con logos de la Administración Distrital de Benaventura bordado.</v>
      </c>
      <c r="N31" s="119"/>
      <c r="O31" s="13" t="str">
        <f t="shared" si="4"/>
        <v>Unidad</v>
      </c>
      <c r="P31" s="13">
        <f t="shared" si="5"/>
        <v>20</v>
      </c>
      <c r="Q31" s="15">
        <f t="shared" si="6"/>
        <v>21500</v>
      </c>
      <c r="R31" s="15">
        <f t="shared" si="7"/>
        <v>430000</v>
      </c>
    </row>
    <row r="32" spans="1:18" ht="58.5" customHeight="1" x14ac:dyDescent="0.25">
      <c r="A32" s="45">
        <v>20</v>
      </c>
      <c r="B32" s="54" t="s">
        <v>66</v>
      </c>
      <c r="C32" s="46" t="s">
        <v>47</v>
      </c>
      <c r="D32" s="18">
        <v>500</v>
      </c>
      <c r="E32" s="3">
        <v>1500</v>
      </c>
      <c r="F32" s="3">
        <v>1800</v>
      </c>
      <c r="G32" s="3">
        <v>1950</v>
      </c>
      <c r="H32" s="3">
        <f t="shared" si="8"/>
        <v>1750</v>
      </c>
      <c r="I32" s="14">
        <f>D32*H32</f>
        <v>875000</v>
      </c>
      <c r="L32" s="13">
        <v>20</v>
      </c>
      <c r="M32" s="118" t="str">
        <f t="shared" si="9"/>
        <v>Afiches publicitarios en torno al tema de atención y fortalecimiento a población juvenil a full color en medio pliego (50x 70 cm) de propalcote de 200 gr.</v>
      </c>
      <c r="N32" s="119"/>
      <c r="O32" s="13" t="str">
        <f t="shared" si="4"/>
        <v>Unidad</v>
      </c>
      <c r="P32" s="13">
        <f t="shared" si="5"/>
        <v>500</v>
      </c>
      <c r="Q32" s="15">
        <f>H32</f>
        <v>1750</v>
      </c>
      <c r="R32" s="15">
        <f>Q32*P32</f>
        <v>875000</v>
      </c>
    </row>
    <row r="33" spans="1:18" ht="132" customHeight="1" x14ac:dyDescent="0.25">
      <c r="A33" s="45">
        <v>21</v>
      </c>
      <c r="B33" s="54" t="s">
        <v>67</v>
      </c>
      <c r="C33" s="46" t="s">
        <v>47</v>
      </c>
      <c r="D33" s="18">
        <v>15</v>
      </c>
      <c r="E33" s="3">
        <v>400000</v>
      </c>
      <c r="F33" s="3">
        <v>450000</v>
      </c>
      <c r="G33" s="3">
        <v>500000</v>
      </c>
      <c r="H33" s="3">
        <f t="shared" si="8"/>
        <v>450000</v>
      </c>
      <c r="I33" s="14">
        <f>D33*H33</f>
        <v>6750000</v>
      </c>
      <c r="L33" s="13">
        <v>21</v>
      </c>
      <c r="M33" s="124" t="str">
        <f t="shared" si="9"/>
        <v>Garantizar espacio para el desarrollo de quince sesiones de trabajo con la población juvenil (5 sesiones o 5 días de trabajo por cada uno de los siguientes barrios: San José, San Buenaventura y Nayita.
Dichos espacios deben estar dotado de equipo de audio, sillas, micrófono de mano,  video beam y estación agua por  cuatro(4) horas durante cada sesión.</v>
      </c>
      <c r="N33" s="125"/>
      <c r="O33" s="13" t="str">
        <f t="shared" si="4"/>
        <v>Unidad</v>
      </c>
      <c r="P33" s="13">
        <f t="shared" si="5"/>
        <v>15</v>
      </c>
      <c r="Q33" s="15">
        <f>H33</f>
        <v>450000</v>
      </c>
      <c r="R33" s="15">
        <f>Q33*P33</f>
        <v>6750000</v>
      </c>
    </row>
    <row r="34" spans="1:18" ht="18" customHeight="1" x14ac:dyDescent="0.25">
      <c r="A34" s="19"/>
      <c r="B34" s="20" t="s">
        <v>33</v>
      </c>
      <c r="C34" s="19"/>
      <c r="D34" s="16"/>
      <c r="E34" s="21">
        <f>SUMPRODUCT($D$13:$D$33,E13:E33)</f>
        <v>43541297</v>
      </c>
      <c r="F34" s="21">
        <f>SUMPRODUCT($D$13:$D$33,F13:F33)</f>
        <v>44320050</v>
      </c>
      <c r="G34" s="21">
        <f>SUMPRODUCT($D$13:$D$33,G13:G33)</f>
        <v>46362100</v>
      </c>
      <c r="H34" s="22">
        <f>(E34+F34+G34)/3</f>
        <v>44741149</v>
      </c>
      <c r="I34" s="23">
        <f>SUMPRODUCT(D13:D33*H13:H33)</f>
        <v>44741149</v>
      </c>
      <c r="J34" s="17"/>
      <c r="L34" s="19"/>
      <c r="M34" s="126" t="s">
        <v>24</v>
      </c>
      <c r="N34" s="127"/>
      <c r="O34" s="127"/>
      <c r="P34" s="127"/>
      <c r="Q34" s="128"/>
      <c r="R34" s="24">
        <f>SUMPRODUCT(P13:P33*Q13:Q33)</f>
        <v>44741149</v>
      </c>
    </row>
    <row r="35" spans="1:18" ht="27" customHeight="1" x14ac:dyDescent="0.25">
      <c r="A35" s="129" t="s">
        <v>34</v>
      </c>
      <c r="B35" s="129"/>
      <c r="C35" s="130">
        <f>I34</f>
        <v>44741149</v>
      </c>
      <c r="D35" s="131"/>
      <c r="E35" s="131"/>
      <c r="F35" s="131"/>
      <c r="G35" s="131"/>
      <c r="H35" s="131"/>
      <c r="I35" s="131"/>
      <c r="L35" s="25"/>
      <c r="M35" s="26"/>
      <c r="N35" s="26"/>
      <c r="O35" s="26"/>
      <c r="P35" s="26"/>
      <c r="Q35" s="26"/>
      <c r="R35" s="27"/>
    </row>
    <row r="36" spans="1:18" ht="18.75" customHeight="1" x14ac:dyDescent="0.25">
      <c r="A36" s="132" t="s">
        <v>29</v>
      </c>
      <c r="B36" s="132"/>
      <c r="C36" s="132"/>
      <c r="D36" s="132"/>
      <c r="E36" s="132"/>
      <c r="F36" s="132"/>
      <c r="G36" s="132"/>
      <c r="H36" s="132"/>
      <c r="I36" s="132"/>
      <c r="L36" s="133" t="s">
        <v>25</v>
      </c>
      <c r="M36" s="133"/>
      <c r="N36" s="133"/>
      <c r="O36" s="133"/>
      <c r="P36" s="133"/>
      <c r="Q36" s="133"/>
      <c r="R36" s="133"/>
    </row>
    <row r="37" spans="1:18" ht="91.5" customHeight="1" x14ac:dyDescent="0.25">
      <c r="A37" s="137" t="s">
        <v>31</v>
      </c>
      <c r="B37" s="137"/>
      <c r="C37" s="137"/>
      <c r="D37" s="137"/>
      <c r="E37" s="137"/>
      <c r="F37" s="137"/>
      <c r="G37" s="137"/>
      <c r="H37" s="137"/>
      <c r="I37" s="137"/>
      <c r="L37" s="138" t="s">
        <v>44</v>
      </c>
      <c r="M37" s="138"/>
      <c r="N37" s="138"/>
      <c r="O37" s="138"/>
      <c r="P37" s="138"/>
      <c r="Q37" s="138"/>
      <c r="R37" s="138"/>
    </row>
    <row r="38" spans="1:18" ht="21" customHeight="1" x14ac:dyDescent="0.25">
      <c r="A38" s="140" t="s">
        <v>37</v>
      </c>
      <c r="B38" s="140"/>
      <c r="C38" s="140"/>
      <c r="D38" s="140"/>
      <c r="E38" s="140"/>
      <c r="F38" s="140"/>
      <c r="G38" s="140"/>
      <c r="H38" s="140"/>
      <c r="I38" s="140"/>
      <c r="L38" s="138"/>
      <c r="M38" s="138"/>
      <c r="N38" s="138"/>
      <c r="O38" s="138"/>
      <c r="P38" s="138"/>
      <c r="Q38" s="138"/>
      <c r="R38" s="138"/>
    </row>
    <row r="39" spans="1:18" ht="21" customHeight="1" x14ac:dyDescent="0.25">
      <c r="A39" s="141" t="s">
        <v>35</v>
      </c>
      <c r="B39" s="141"/>
      <c r="C39" s="141"/>
      <c r="D39" s="141"/>
      <c r="E39" s="141"/>
      <c r="F39" s="28" t="s">
        <v>36</v>
      </c>
      <c r="G39" s="141" t="s">
        <v>39</v>
      </c>
      <c r="H39" s="141"/>
      <c r="I39" s="141"/>
      <c r="L39" s="138"/>
      <c r="M39" s="138"/>
      <c r="N39" s="138"/>
      <c r="O39" s="138"/>
      <c r="P39" s="138"/>
      <c r="Q39" s="138"/>
      <c r="R39" s="138"/>
    </row>
    <row r="40" spans="1:18" ht="26.25" customHeight="1" x14ac:dyDescent="0.25">
      <c r="A40" s="142" t="s">
        <v>75</v>
      </c>
      <c r="B40" s="142"/>
      <c r="C40" s="142"/>
      <c r="D40" s="142"/>
      <c r="E40" s="142"/>
      <c r="F40" s="1">
        <v>43541297</v>
      </c>
      <c r="G40" s="141" t="s">
        <v>38</v>
      </c>
      <c r="H40" s="141"/>
      <c r="I40" s="141"/>
      <c r="J40" s="17"/>
      <c r="L40" s="138"/>
      <c r="M40" s="138"/>
      <c r="N40" s="138"/>
      <c r="O40" s="138"/>
      <c r="P40" s="138"/>
      <c r="Q40" s="138"/>
      <c r="R40" s="138"/>
    </row>
    <row r="41" spans="1:18" ht="23.25" customHeight="1" x14ac:dyDescent="0.25">
      <c r="A41" s="143" t="s">
        <v>30</v>
      </c>
      <c r="B41" s="143"/>
      <c r="C41" s="143"/>
      <c r="D41" s="143"/>
      <c r="E41" s="143"/>
      <c r="F41" s="143"/>
      <c r="G41" s="143"/>
      <c r="H41" s="143"/>
      <c r="I41" s="143"/>
      <c r="L41" s="138"/>
      <c r="M41" s="138"/>
      <c r="N41" s="138"/>
      <c r="O41" s="138"/>
      <c r="P41" s="138"/>
      <c r="Q41" s="138"/>
      <c r="R41" s="138"/>
    </row>
    <row r="42" spans="1:18" ht="85.5" customHeight="1" x14ac:dyDescent="0.25">
      <c r="A42" s="144" t="str">
        <f>CONCATENATE("De acuerdo con el analisis de las cotizaciones realizadas se puede establecer que la cotización mas favorable desde el punto de vista economico es la realizada por ",$A$40," por valor de :$",$F$40," y que el presupuesto oficial de acuerdo con el promedio de las coticiaciones se estima en :",C35)</f>
        <v>De acuerdo con el analisis de las cotizaciones realizadas se puede establecer que la cotización mas favorable desde el punto de vista economico es la realizada por FUNDACIÓN CAMINOS EXITOSOS DE PAZ por valor de :$43541297 y que el presupuesto oficial de acuerdo con el promedio de las coticiaciones se estima en :44741149</v>
      </c>
      <c r="B42" s="144"/>
      <c r="C42" s="144"/>
      <c r="D42" s="144"/>
      <c r="E42" s="144"/>
      <c r="F42" s="144"/>
      <c r="G42" s="144"/>
      <c r="H42" s="144"/>
      <c r="I42" s="144"/>
      <c r="L42" s="139"/>
      <c r="M42" s="139"/>
      <c r="N42" s="139"/>
      <c r="O42" s="139"/>
      <c r="P42" s="139"/>
      <c r="Q42" s="139"/>
      <c r="R42" s="139"/>
    </row>
    <row r="43" spans="1:18" ht="30" customHeight="1" x14ac:dyDescent="0.25">
      <c r="A43" s="145"/>
      <c r="B43" s="145"/>
      <c r="C43" s="145"/>
      <c r="D43" s="145"/>
      <c r="E43" s="145"/>
      <c r="F43" s="145"/>
      <c r="G43" s="145"/>
      <c r="H43" s="145"/>
      <c r="I43" s="145"/>
      <c r="O43" s="29"/>
      <c r="P43" s="30" t="s">
        <v>27</v>
      </c>
      <c r="Q43" s="135"/>
      <c r="R43" s="135"/>
    </row>
    <row r="44" spans="1:18" ht="28.5" customHeight="1" thickBot="1" x14ac:dyDescent="0.3">
      <c r="C44" s="29"/>
      <c r="D44" s="59"/>
      <c r="E44" s="31"/>
      <c r="F44" s="29" t="s">
        <v>27</v>
      </c>
      <c r="G44" s="32"/>
      <c r="H44" s="4"/>
      <c r="I44" s="32"/>
      <c r="L44" s="33" t="s">
        <v>12</v>
      </c>
      <c r="M44" s="134" t="str">
        <f>B45</f>
        <v>Sugey Vallejo</v>
      </c>
      <c r="N44" s="134"/>
      <c r="O44" s="34"/>
      <c r="P44" s="35" t="s">
        <v>28</v>
      </c>
      <c r="Q44" s="135" t="s">
        <v>46</v>
      </c>
      <c r="R44" s="135"/>
    </row>
    <row r="45" spans="1:18" ht="24.75" customHeight="1" thickBot="1" x14ac:dyDescent="0.3">
      <c r="A45" s="33" t="s">
        <v>26</v>
      </c>
      <c r="B45" s="2" t="str">
        <f>C9</f>
        <v>Sugey Vallejo</v>
      </c>
      <c r="C45" s="36"/>
      <c r="D45" s="60"/>
      <c r="E45" s="31"/>
      <c r="F45" s="37" t="s">
        <v>28</v>
      </c>
      <c r="G45" s="136" t="s">
        <v>43</v>
      </c>
      <c r="H45" s="136"/>
      <c r="I45" s="136"/>
      <c r="L45" s="38" t="s">
        <v>13</v>
      </c>
      <c r="M45" s="134" t="s">
        <v>45</v>
      </c>
      <c r="N45" s="134"/>
      <c r="O45" s="39"/>
      <c r="P45" s="40"/>
      <c r="Q45" s="135"/>
      <c r="R45" s="135"/>
    </row>
    <row r="46" spans="1:18" ht="22.5" customHeight="1" x14ac:dyDescent="0.25">
      <c r="A46" s="38"/>
      <c r="B46" s="41"/>
      <c r="C46" s="41"/>
      <c r="D46" s="61"/>
      <c r="E46" s="42"/>
      <c r="F46" s="43"/>
      <c r="G46" s="44"/>
      <c r="H46" s="44"/>
      <c r="I46" s="44"/>
    </row>
    <row r="47" spans="1:18" ht="18.75" customHeight="1" x14ac:dyDescent="0.25"/>
    <row r="48" spans="1:18" ht="18.75" customHeight="1" x14ac:dyDescent="0.25"/>
    <row r="49" ht="18.75" customHeight="1" x14ac:dyDescent="0.25"/>
    <row r="50" ht="15" customHeight="1" x14ac:dyDescent="0.25"/>
  </sheetData>
  <dataConsolidate/>
  <mergeCells count="76">
    <mergeCell ref="M33:N33"/>
    <mergeCell ref="M44:N44"/>
    <mergeCell ref="Q44:R44"/>
    <mergeCell ref="G45:I45"/>
    <mergeCell ref="M45:N45"/>
    <mergeCell ref="Q45:R45"/>
    <mergeCell ref="A37:I37"/>
    <mergeCell ref="L37:R42"/>
    <mergeCell ref="A38:I38"/>
    <mergeCell ref="A39:E39"/>
    <mergeCell ref="G39:I39"/>
    <mergeCell ref="A40:E40"/>
    <mergeCell ref="G40:I40"/>
    <mergeCell ref="A41:I41"/>
    <mergeCell ref="A42:I43"/>
    <mergeCell ref="Q43:R43"/>
    <mergeCell ref="M34:Q34"/>
    <mergeCell ref="A35:B35"/>
    <mergeCell ref="C35:I35"/>
    <mergeCell ref="A36:I36"/>
    <mergeCell ref="L36:R36"/>
    <mergeCell ref="M28:N28"/>
    <mergeCell ref="M29:N29"/>
    <mergeCell ref="M30:N30"/>
    <mergeCell ref="M31:N31"/>
    <mergeCell ref="M32:N32"/>
    <mergeCell ref="M22:N22"/>
    <mergeCell ref="M25:N25"/>
    <mergeCell ref="M26:N26"/>
    <mergeCell ref="M27:N27"/>
    <mergeCell ref="M23:N23"/>
    <mergeCell ref="M24:N24"/>
    <mergeCell ref="M21:N21"/>
    <mergeCell ref="O11:O12"/>
    <mergeCell ref="P11:P12"/>
    <mergeCell ref="Q11:Q12"/>
    <mergeCell ref="M13:N13"/>
    <mergeCell ref="M14:N14"/>
    <mergeCell ref="M15:N15"/>
    <mergeCell ref="M16:N16"/>
    <mergeCell ref="M17:N17"/>
    <mergeCell ref="M18:N18"/>
    <mergeCell ref="M19:N19"/>
    <mergeCell ref="M20:N20"/>
    <mergeCell ref="A10:I10"/>
    <mergeCell ref="L10:R10"/>
    <mergeCell ref="A11:A12"/>
    <mergeCell ref="B11:B12"/>
    <mergeCell ref="C11:C12"/>
    <mergeCell ref="D11:D12"/>
    <mergeCell ref="E11:G11"/>
    <mergeCell ref="H11:H12"/>
    <mergeCell ref="L11:L12"/>
    <mergeCell ref="M11:N12"/>
    <mergeCell ref="A8:B8"/>
    <mergeCell ref="C8:I8"/>
    <mergeCell ref="L8:M8"/>
    <mergeCell ref="N8:R8"/>
    <mergeCell ref="A9:B9"/>
    <mergeCell ref="C9:I9"/>
    <mergeCell ref="L9:M9"/>
    <mergeCell ref="N9:R9"/>
    <mergeCell ref="A6:B6"/>
    <mergeCell ref="C6:I6"/>
    <mergeCell ref="L6:M6"/>
    <mergeCell ref="N6:R6"/>
    <mergeCell ref="A7:B7"/>
    <mergeCell ref="C7:I7"/>
    <mergeCell ref="L7:M7"/>
    <mergeCell ref="N7:R7"/>
    <mergeCell ref="A1:A4"/>
    <mergeCell ref="B1:G2"/>
    <mergeCell ref="L1:M4"/>
    <mergeCell ref="N1:P2"/>
    <mergeCell ref="B3:G4"/>
    <mergeCell ref="N3:P4"/>
  </mergeCells>
  <phoneticPr fontId="4" type="noConversion"/>
  <printOptions horizontalCentered="1"/>
  <pageMargins left="0.70866141732283472" right="0.70866141732283472" top="0.74803149606299213" bottom="0.74803149606299213" header="0.31496062992125984" footer="0.31496062992125984"/>
  <pageSetup paperSize="5" scale="5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EPM - PO (2)</vt:lpstr>
      <vt:lpstr>'FORMATO EPM - PO (2)'!Área_de_impresión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dc:creator>
  <cp:lastModifiedBy>User</cp:lastModifiedBy>
  <cp:lastPrinted>2020-09-18T15:10:23Z</cp:lastPrinted>
  <dcterms:created xsi:type="dcterms:W3CDTF">2016-01-20T17:36:50Z</dcterms:created>
  <dcterms:modified xsi:type="dcterms:W3CDTF">2020-10-07T20:24:36Z</dcterms:modified>
</cp:coreProperties>
</file>