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5"/>
  <workbookPr/>
  <mc:AlternateContent xmlns:mc="http://schemas.openxmlformats.org/markup-compatibility/2006">
    <mc:Choice Requires="x15">
      <x15ac:absPath xmlns:x15ac="http://schemas.microsoft.com/office/spreadsheetml/2010/11/ac" url="/Users/juanantonio/Desktop/"/>
    </mc:Choice>
  </mc:AlternateContent>
  <xr:revisionPtr revIDLastSave="360" documentId="13_ncr:1_{9C0A0D93-7AFB-5A4C-9B3B-AAF0E5F8011B}" xr6:coauthVersionLast="47" xr6:coauthVersionMax="47" xr10:uidLastSave="{A1A70B00-58CB-45FC-AB09-EE675C5068EB}"/>
  <bookViews>
    <workbookView xWindow="4180" yWindow="500" windowWidth="29420" windowHeight="18760" firstSheet="5" activeTab="5" xr2:uid="{00000000-000D-0000-FFFF-FFFF00000000}"/>
  </bookViews>
  <sheets>
    <sheet name="FICHA TÉCNICA 2025" sheetId="27" r:id="rId1"/>
    <sheet name="OTRAS ENTIDADES" sheetId="29" r:id="rId2"/>
    <sheet name="HISTORICO " sheetId="30" r:id="rId3"/>
    <sheet name="($) INDEXADO" sheetId="31" r:id="rId4"/>
    <sheet name="COTIZACIONES" sheetId="28" r:id="rId5"/>
    <sheet name="Hoja1" sheetId="32"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 i="32" l="1"/>
  <c r="G29" i="32" s="1"/>
  <c r="F28" i="32"/>
  <c r="G28" i="32" s="1"/>
  <c r="F27" i="32"/>
  <c r="G27" i="32" s="1"/>
  <c r="F26" i="32"/>
  <c r="G26" i="32" s="1"/>
  <c r="F25" i="32"/>
  <c r="G25" i="32" s="1"/>
  <c r="F24" i="32"/>
  <c r="G24" i="32" s="1"/>
  <c r="F23" i="32"/>
  <c r="G23" i="32" s="1"/>
  <c r="F22" i="32"/>
  <c r="G22" i="32" s="1"/>
  <c r="F21" i="32"/>
  <c r="G21" i="32" s="1"/>
  <c r="F20" i="32"/>
  <c r="G20" i="32" s="1"/>
  <c r="F19" i="32"/>
  <c r="G19" i="32" s="1"/>
  <c r="F18" i="32"/>
  <c r="G18" i="32" s="1"/>
  <c r="F17" i="32"/>
  <c r="G17" i="32" s="1"/>
  <c r="F16" i="32"/>
  <c r="G16" i="32" s="1"/>
  <c r="F15" i="32"/>
  <c r="G15" i="32" s="1"/>
  <c r="F14" i="32"/>
  <c r="G14" i="32" s="1"/>
  <c r="F13" i="32"/>
  <c r="G13" i="32" s="1"/>
  <c r="F12" i="32"/>
  <c r="G12" i="32" s="1"/>
  <c r="F11" i="32"/>
  <c r="G11" i="32" s="1"/>
  <c r="F10" i="32"/>
  <c r="G10" i="32" s="1"/>
  <c r="F9" i="32"/>
  <c r="G9" i="32" s="1"/>
  <c r="F8" i="32"/>
  <c r="G8" i="32" s="1"/>
  <c r="F7" i="32"/>
  <c r="G7" i="32" s="1"/>
  <c r="F6" i="32"/>
  <c r="G6" i="32" s="1"/>
  <c r="F5" i="32"/>
  <c r="G5" i="32" s="1"/>
  <c r="F4" i="32"/>
  <c r="G4" i="32" s="1"/>
  <c r="F3" i="32"/>
  <c r="G3" i="32" s="1"/>
  <c r="P39" i="32"/>
  <c r="J28" i="28"/>
  <c r="F28" i="28"/>
  <c r="G28" i="28" s="1"/>
  <c r="I6" i="28"/>
  <c r="J6" i="28" s="1"/>
  <c r="I29" i="28"/>
  <c r="J29" i="28" s="1"/>
  <c r="I27" i="28"/>
  <c r="J27" i="28" s="1"/>
  <c r="I26" i="28"/>
  <c r="J26" i="28" s="1"/>
  <c r="I25" i="28"/>
  <c r="J25" i="28" s="1"/>
  <c r="I24" i="28"/>
  <c r="J24" i="28" s="1"/>
  <c r="I23" i="28"/>
  <c r="J23" i="28" s="1"/>
  <c r="I22" i="28"/>
  <c r="J22" i="28" s="1"/>
  <c r="I21" i="28"/>
  <c r="J21" i="28" s="1"/>
  <c r="I20" i="28"/>
  <c r="J20" i="28" s="1"/>
  <c r="I19" i="28"/>
  <c r="J19" i="28" s="1"/>
  <c r="I18" i="28"/>
  <c r="J18" i="28" s="1"/>
  <c r="I17" i="28"/>
  <c r="J17" i="28" s="1"/>
  <c r="I16" i="28"/>
  <c r="J16" i="28" s="1"/>
  <c r="I15" i="28"/>
  <c r="J15" i="28" s="1"/>
  <c r="I14" i="28"/>
  <c r="J14" i="28" s="1"/>
  <c r="I13" i="28"/>
  <c r="J13" i="28" s="1"/>
  <c r="I12" i="28"/>
  <c r="J12" i="28" s="1"/>
  <c r="I11" i="28"/>
  <c r="J11" i="28" s="1"/>
  <c r="I10" i="28"/>
  <c r="J10" i="28" s="1"/>
  <c r="I9" i="28"/>
  <c r="J9" i="28" s="1"/>
  <c r="I8" i="28"/>
  <c r="J8" i="28" s="1"/>
  <c r="I7" i="28"/>
  <c r="J7" i="28" s="1"/>
  <c r="I5" i="28"/>
  <c r="J5" i="28" s="1"/>
  <c r="I4" i="28"/>
  <c r="J4" i="28" s="1"/>
  <c r="I3" i="28"/>
  <c r="J3" i="28" s="1"/>
  <c r="L28" i="28" l="1"/>
  <c r="M28" i="28" s="1"/>
  <c r="N28" i="28" s="1"/>
  <c r="K28" i="28"/>
  <c r="K3" i="28"/>
  <c r="K4" i="28"/>
  <c r="K5" i="28"/>
  <c r="K7" i="28"/>
  <c r="K8" i="28"/>
  <c r="K9" i="28"/>
  <c r="K10" i="28"/>
  <c r="K11" i="28"/>
  <c r="K12" i="28"/>
  <c r="K13" i="28"/>
  <c r="K14" i="28"/>
  <c r="K15" i="28"/>
  <c r="K16" i="28"/>
  <c r="K17" i="28"/>
  <c r="K18" i="28"/>
  <c r="K19" i="28"/>
  <c r="K20" i="28"/>
  <c r="K21" i="28"/>
  <c r="K22" i="28"/>
  <c r="K23" i="28"/>
  <c r="K24" i="28"/>
  <c r="K25" i="28"/>
  <c r="K26" i="28"/>
  <c r="K27" i="28"/>
  <c r="K29" i="28"/>
  <c r="K6" i="28"/>
  <c r="E7" i="28"/>
  <c r="F7" i="28" s="1"/>
  <c r="E25" i="28"/>
  <c r="F25" i="28" s="1"/>
  <c r="E24" i="28"/>
  <c r="F24" i="28" s="1"/>
  <c r="E23" i="28"/>
  <c r="F23" i="28" s="1"/>
  <c r="E22" i="28"/>
  <c r="F22" i="28" s="1"/>
  <c r="E21" i="28"/>
  <c r="F21" i="28" s="1"/>
  <c r="E20" i="28"/>
  <c r="F20" i="28" s="1"/>
  <c r="E19" i="28"/>
  <c r="F19" i="28" s="1"/>
  <c r="E18" i="28"/>
  <c r="F18" i="28" s="1"/>
  <c r="E17" i="28"/>
  <c r="F17" i="28" s="1"/>
  <c r="E16" i="28"/>
  <c r="F16" i="28" s="1"/>
  <c r="E15" i="28"/>
  <c r="F15" i="28" s="1"/>
  <c r="E14" i="28"/>
  <c r="F14" i="28" s="1"/>
  <c r="E13" i="28"/>
  <c r="F13" i="28" s="1"/>
  <c r="E12" i="28"/>
  <c r="F12" i="28" s="1"/>
  <c r="E11" i="28"/>
  <c r="F11" i="28" s="1"/>
  <c r="E10" i="28"/>
  <c r="F10" i="28" s="1"/>
  <c r="E9" i="28"/>
  <c r="F9" i="28" s="1"/>
  <c r="E8" i="28"/>
  <c r="F8" i="28" s="1"/>
  <c r="E6" i="28"/>
  <c r="F6" i="28" s="1"/>
  <c r="E5" i="28"/>
  <c r="F5" i="28" s="1"/>
  <c r="E4" i="28"/>
  <c r="F4" i="28" s="1"/>
  <c r="E3" i="28"/>
  <c r="F3" i="28" s="1"/>
  <c r="L3" i="28" s="1"/>
  <c r="M3" i="28" s="1"/>
  <c r="N3" i="28" s="1"/>
  <c r="E26" i="28"/>
  <c r="F26" i="28" s="1"/>
  <c r="E29" i="28"/>
  <c r="F29" i="28" s="1"/>
  <c r="K30" i="28" l="1"/>
  <c r="G29" i="28"/>
  <c r="L29" i="28"/>
  <c r="M29" i="28" s="1"/>
  <c r="N29" i="28" s="1"/>
  <c r="G26" i="28"/>
  <c r="L26" i="28"/>
  <c r="M26" i="28" s="1"/>
  <c r="N26" i="28" s="1"/>
  <c r="G3" i="28"/>
  <c r="G4" i="28"/>
  <c r="L4" i="28"/>
  <c r="M4" i="28" s="1"/>
  <c r="N4" i="28" s="1"/>
  <c r="G5" i="28"/>
  <c r="L5" i="28"/>
  <c r="M5" i="28" s="1"/>
  <c r="N5" i="28" s="1"/>
  <c r="G6" i="28"/>
  <c r="L6" i="28"/>
  <c r="M6" i="28" s="1"/>
  <c r="N6" i="28" s="1"/>
  <c r="G8" i="28"/>
  <c r="L8" i="28"/>
  <c r="M8" i="28" s="1"/>
  <c r="N8" i="28" s="1"/>
  <c r="G9" i="28"/>
  <c r="L9" i="28"/>
  <c r="M9" i="28" s="1"/>
  <c r="N9" i="28" s="1"/>
  <c r="G10" i="28"/>
  <c r="L10" i="28"/>
  <c r="M10" i="28" s="1"/>
  <c r="N10" i="28" s="1"/>
  <c r="G11" i="28"/>
  <c r="L11" i="28"/>
  <c r="M11" i="28" s="1"/>
  <c r="N11" i="28" s="1"/>
  <c r="G12" i="28"/>
  <c r="L12" i="28"/>
  <c r="M12" i="28" s="1"/>
  <c r="N12" i="28" s="1"/>
  <c r="G13" i="28"/>
  <c r="L13" i="28"/>
  <c r="M13" i="28" s="1"/>
  <c r="N13" i="28" s="1"/>
  <c r="G14" i="28"/>
  <c r="L14" i="28"/>
  <c r="M14" i="28" s="1"/>
  <c r="N14" i="28" s="1"/>
  <c r="G15" i="28"/>
  <c r="L15" i="28"/>
  <c r="M15" i="28" s="1"/>
  <c r="N15" i="28" s="1"/>
  <c r="G16" i="28"/>
  <c r="L16" i="28"/>
  <c r="M16" i="28" s="1"/>
  <c r="N16" i="28" s="1"/>
  <c r="G17" i="28"/>
  <c r="L17" i="28"/>
  <c r="M17" i="28" s="1"/>
  <c r="N17" i="28" s="1"/>
  <c r="G18" i="28"/>
  <c r="L18" i="28"/>
  <c r="M18" i="28" s="1"/>
  <c r="N18" i="28" s="1"/>
  <c r="G19" i="28"/>
  <c r="L19" i="28"/>
  <c r="M19" i="28" s="1"/>
  <c r="N19" i="28" s="1"/>
  <c r="G20" i="28"/>
  <c r="L20" i="28"/>
  <c r="M20" i="28" s="1"/>
  <c r="N20" i="28" s="1"/>
  <c r="G21" i="28"/>
  <c r="L21" i="28"/>
  <c r="M21" i="28" s="1"/>
  <c r="N21" i="28" s="1"/>
  <c r="G22" i="28"/>
  <c r="L22" i="28"/>
  <c r="M22" i="28" s="1"/>
  <c r="N22" i="28" s="1"/>
  <c r="G23" i="28"/>
  <c r="L23" i="28"/>
  <c r="M23" i="28" s="1"/>
  <c r="N23" i="28" s="1"/>
  <c r="G24" i="28"/>
  <c r="L24" i="28"/>
  <c r="M24" i="28" s="1"/>
  <c r="N24" i="28" s="1"/>
  <c r="G25" i="28"/>
  <c r="L25" i="28"/>
  <c r="M25" i="28" s="1"/>
  <c r="N25" i="28" s="1"/>
  <c r="G7" i="28"/>
  <c r="L7" i="28"/>
  <c r="M7" i="28" s="1"/>
  <c r="N7" i="28" s="1"/>
  <c r="D9" i="31"/>
  <c r="K14" i="31"/>
  <c r="K15" i="31"/>
  <c r="K16" i="31"/>
  <c r="K17" i="31"/>
  <c r="K18" i="31"/>
  <c r="K19" i="31"/>
  <c r="L19" i="31" s="1"/>
  <c r="M19" i="31" s="1"/>
  <c r="K20" i="31"/>
  <c r="L20" i="31" s="1"/>
  <c r="M20" i="31" s="1"/>
  <c r="K21" i="31"/>
  <c r="L21" i="31" s="1"/>
  <c r="M21" i="31" s="1"/>
  <c r="K22" i="31"/>
  <c r="L22" i="31" s="1"/>
  <c r="M22" i="31" s="1"/>
  <c r="K23" i="31"/>
  <c r="L23" i="31" s="1"/>
  <c r="M23" i="31" s="1"/>
  <c r="K26" i="31"/>
  <c r="L26" i="31" s="1"/>
  <c r="M26" i="31" s="1"/>
  <c r="K8" i="31"/>
  <c r="L8" i="31" s="1"/>
  <c r="M8" i="31" s="1"/>
  <c r="K9" i="31"/>
  <c r="L9" i="31" s="1"/>
  <c r="M9" i="31" s="1"/>
  <c r="K10" i="31"/>
  <c r="L10" i="31" s="1"/>
  <c r="M10" i="31" s="1"/>
  <c r="K11" i="31"/>
  <c r="L11" i="31" s="1"/>
  <c r="M11" i="31" s="1"/>
  <c r="K12" i="31"/>
  <c r="L12" i="31" s="1"/>
  <c r="M12" i="31" s="1"/>
  <c r="K13" i="31"/>
  <c r="K7" i="31"/>
  <c r="L7" i="31" s="1"/>
  <c r="M7" i="31" s="1"/>
  <c r="H17" i="31"/>
  <c r="I17" i="31" s="1"/>
  <c r="L17" i="31" s="1"/>
  <c r="M17" i="31" s="1"/>
  <c r="H18" i="31"/>
  <c r="I18" i="31" s="1"/>
  <c r="H16" i="31"/>
  <c r="K5" i="31"/>
  <c r="L5" i="31" s="1"/>
  <c r="M5" i="31" s="1"/>
  <c r="I16" i="31"/>
  <c r="I13" i="31"/>
  <c r="H15" i="31"/>
  <c r="I15" i="31" s="1"/>
  <c r="L15" i="31" s="1"/>
  <c r="M15" i="31" s="1"/>
  <c r="H14" i="31"/>
  <c r="I14" i="31" s="1"/>
  <c r="L14" i="31" s="1"/>
  <c r="M14" i="31" s="1"/>
  <c r="H13" i="31"/>
  <c r="K6" i="31"/>
  <c r="L6" i="31" s="1"/>
  <c r="M6" i="31" s="1"/>
  <c r="K4" i="31"/>
  <c r="I4" i="31"/>
  <c r="H4" i="31"/>
  <c r="H5" i="31"/>
  <c r="I5" i="31" s="1"/>
  <c r="E9" i="31"/>
  <c r="F9" i="31" s="1"/>
  <c r="E8" i="31"/>
  <c r="F8" i="31" s="1"/>
  <c r="E5" i="31"/>
  <c r="F5" i="31" s="1"/>
  <c r="D13" i="31"/>
  <c r="E13" i="31" s="1"/>
  <c r="F13" i="31" s="1"/>
  <c r="L13" i="31" s="1"/>
  <c r="M13" i="31" s="1"/>
  <c r="D8" i="31"/>
  <c r="D5" i="31"/>
  <c r="L4" i="31" l="1"/>
  <c r="M4" i="31" s="1"/>
  <c r="L16" i="31"/>
  <c r="M16" i="31" s="1"/>
  <c r="L18" i="31"/>
  <c r="M18" i="31" s="1"/>
  <c r="E27" i="28"/>
  <c r="F27" i="28" s="1"/>
  <c r="G27" i="28" l="1"/>
  <c r="G30" i="28" s="1"/>
  <c r="L27" i="28"/>
  <c r="M27" i="28" l="1"/>
  <c r="N27" i="28" s="1"/>
  <c r="N30" i="28" s="1"/>
</calcChain>
</file>

<file path=xl/sharedStrings.xml><?xml version="1.0" encoding="utf-8"?>
<sst xmlns="http://schemas.openxmlformats.org/spreadsheetml/2006/main" count="556" uniqueCount="197">
  <si>
    <t>ÍTEM</t>
  </si>
  <si>
    <t>DESCRIPCIÓN DEL ELEMENTO</t>
  </si>
  <si>
    <t>AREA SOLICITANTE</t>
  </si>
  <si>
    <t>DIRECCIÓN RESPONSABLE</t>
  </si>
  <si>
    <t>CANTIDAD</t>
  </si>
  <si>
    <t>TIPOGRAFIA</t>
  </si>
  <si>
    <t>TIPO PAPEL</t>
  </si>
  <si>
    <t>MEDIDAS</t>
  </si>
  <si>
    <t>CODIFICACIÓN</t>
  </si>
  <si>
    <t xml:space="preserve">ESPECIFICACIONES </t>
  </si>
  <si>
    <r>
      <rPr>
        <sz val="11"/>
        <color rgb="FF0D0D0D"/>
        <rFont val="Arial Narrow"/>
      </rPr>
      <t xml:space="preserve">Plegable identificación de animales ponzoñosos. 
</t>
    </r>
    <r>
      <rPr>
        <b/>
        <sz val="11"/>
        <color rgb="FF0D0D0D"/>
        <rFont val="Arial Narrow"/>
      </rPr>
      <t xml:space="preserve">
</t>
    </r>
  </si>
  <si>
    <t>Animales Venenosos - DP</t>
  </si>
  <si>
    <t>Dirección de Producción</t>
  </si>
  <si>
    <t>Según diseño y especificaciones anexas</t>
  </si>
  <si>
    <t>4/4 tintas en papel esmaltado brillantes c2s de 150 gramos plastificado al calor mate por ambas caras - grafado.</t>
  </si>
  <si>
    <t>Por cada cuerpo 17,0 x 24,0 cm
Plegable a 8 cuerpos.
Tamaño abierto 68,0 x 48,0 cm - Plegado en forma de cartera</t>
  </si>
  <si>
    <t>N/A</t>
  </si>
  <si>
    <t>CANTIDADES Por Regiones, así:
 Andina 5.000
Caribe 5.000
Pacífica 5.000
 Orinoquía 5.000
Amazonas 5.000</t>
  </si>
  <si>
    <t xml:space="preserve">Etiquetas de residuos infecciosos
</t>
  </si>
  <si>
    <t xml:space="preserve">Gestión Ambiental
</t>
  </si>
  <si>
    <t xml:space="preserve">
Secretaria General
</t>
  </si>
  <si>
    <t>Texto en fuente: Arial.</t>
  </si>
  <si>
    <t>Papel autoadhesivo Bond blanco de 75 gramos/m2.</t>
  </si>
  <si>
    <t>Medidas: 
15 cm x 10 cm.</t>
  </si>
  <si>
    <t>Impresa a 2/0 tintas (color negro y rojo)</t>
  </si>
  <si>
    <t>Etiquetas de residuos químicos</t>
  </si>
  <si>
    <t>Medidas: 
14 cm x 18 cm.</t>
  </si>
  <si>
    <t>Cajas Antiveneno Lonómico Polivalente (ALP) + Nido para caja de Antiveneno Lonomico Polivalente x 5 viales (ALP)</t>
  </si>
  <si>
    <t>Planta de Sueros - DP</t>
  </si>
  <si>
    <t>Texto en fuente: Tahoma</t>
  </si>
  <si>
    <t>Cartulina Moulen de mínimo  320g/m²  Troquelada y grafada – pestaña derecha pegada</t>
  </si>
  <si>
    <t xml:space="preserve">Caja
Alto: 6,5 cm ± 0,2 cm
Ancho:  8,3 cm ±  0,2 cm
Largo:   8,3 cm ±  0,2 cm
En total: 33,2 cm + 1,5 pestaña de ancho x 22,5 cm de alto
Nido
Alto: 13,1 cm
Ancho: 13,1 cm </t>
  </si>
  <si>
    <t>VC: 02 (02/2023)</t>
  </si>
  <si>
    <t>Caja
Debe estar de acuerdo con el último arte aprobado
Estándar de color negro: Negro 100% 
Estándar de cCaja
Debe estar de acuerdo con el último arte aprobado
Estándar de color negro: Negro 100% 
Estándar de color rojo: Pantone 485 C
Reserva de brillo uv parcial
Plastificado mate parcial: cuadro azulolor rojo: Pantone 485 C
Reserva de brillo uv parcial
Plastificado mate parcial: cuadro azul</t>
  </si>
  <si>
    <t>Etiquetas Antiveneno Lonómico Polivalente</t>
  </si>
  <si>
    <t>Adhesivo de seguridad entre 80 a 90  g/m²  resistente a temperatura de refrigeración de 2 a 8°C
Gramaje total: 190 g/m² ± 10 g/m² con el protector de adhesivo</t>
  </si>
  <si>
    <t>6,3 cm de Ancho x 3,7 cm de Alto</t>
  </si>
  <si>
    <t>VE: 02 (02/2023)</t>
  </si>
  <si>
    <t>Las etiquetas deben presentar buena apariencia, legibilidad y distribución del texto, deben estar libres de suciedad y perforaciones, quebraduras, rasgaduras y defectos en el troquelado, de acuerdo con el último arte aprobado
Estándar de color negro: Negro 100% 
Estándar de color rojo: Pantone 485 C
Estándar de color gris: Cool gray 7 C
Estándar de color café: 2320 C
policromia 
Plastificado al calor brillante parcial por una cara: cuadro azul
 Semicorte para desprender
REGISTRO SANITARIO No.: INVIMA 2019M-0013350-R2</t>
  </si>
  <si>
    <t>Insertos Antiveneno Lonómico Polivalente</t>
  </si>
  <si>
    <t>Títulos e información del INS en fuente tahoma
Texto del inserto en fuente: verdana
Tablas con fuente Arial</t>
  </si>
  <si>
    <t>Bond Blanco  mínimo 75 g/m²</t>
  </si>
  <si>
    <t>Alto total: 19,2 cm 
Ancho total: 32,2 cm</t>
  </si>
  <si>
    <t>VI: 02 (02/2023)</t>
  </si>
  <si>
    <t xml:space="preserve">Los insertos deben presentar buena apariencia, legibilidad y distribución del texto, deben estar libres de suciedad y perforaciones, quebraduras, rasgaduras y defectos en el troquelado. Debe estar de acuerdo con el último arte aprobado. 
Estándar de color negro: Negro 100%
Estándar de color rojo: Pantone 485U
Estándar de Policromia 
</t>
  </si>
  <si>
    <t>CAJA ANTIVENENO ANTICORAL POLIVALENTE (AMP)</t>
  </si>
  <si>
    <t>Alto total: 13,7  cm 
Ancho total: 13, 0 cm</t>
  </si>
  <si>
    <t>VC:03 (2023-12)</t>
  </si>
  <si>
    <t>Caja
Debe estar de acuerdo con el último arte aprobado
Estándar de color negro: Negro 100% 
Estándar de color rojo: Pantone 485 C
Reserva de brillo uv parcial
Plastificado mate parcial: cuadro azul sin plastificar</t>
  </si>
  <si>
    <t>ETIQUETA ANTIVENENO ANTICORAL POLIVALENTE  (AMP)</t>
  </si>
  <si>
    <t>Alto total: 3,7 cm
Ancho total: 6,3 cm</t>
  </si>
  <si>
    <t>VE:03(2023-12)</t>
  </si>
  <si>
    <t xml:space="preserve">Las etiquetas deben presentar buena apariencia, legibilidad y distribución del texto, deben estar libres de suciedad y perforaciones, quebraduras, rasgaduras y defectos en el troquelado, de acuerdo con el último arte aprobado
Estándar de color negro: Negro 100% 
Estándar de color rojo: Pantone 485 C
Estándar de color gris: Cool gray 7 C
Plastificado al calor brillante parcial por una cara: cuadro azul
 Semicorte para desprender
</t>
  </si>
  <si>
    <t>INSERTO ANTIVENENO ANTICORAL POLIVALENTE (AMP)</t>
  </si>
  <si>
    <t>Titulos e información del INS en fuenta Tahoma
Texto del inserto en fuente Verdana
Tablas con fuete Arial</t>
  </si>
  <si>
    <t>VI:03 (2023-12)</t>
  </si>
  <si>
    <t xml:space="preserve">Los insertos deben presentar buena apariencia, legibilidad y distribución del texto, deben estar libres de suciedad y perforaciones, quebraduras, rasgaduras y defectos en el troquelado. Debe estar de acuerdo con el último arte aprobado. 
Estándar de color negro: Negro 100%
Estándar de color rojo: Pantone 485C
</t>
  </si>
  <si>
    <t>Etiquetas PICCAP (Ronda 1 - 2026)</t>
  </si>
  <si>
    <t>Dirección de Redes en Salud Publica - Quimica y toxicología</t>
  </si>
  <si>
    <t>Dirección de Redes</t>
  </si>
  <si>
    <t>Texto en fuente: Según muestra.</t>
  </si>
  <si>
    <t>Impresas en Policromía sobre Papel Adhesivo P4 de Seguridad.</t>
  </si>
  <si>
    <t>Tamaño carta: 
21,5 X 27,9 cm, Incluye :10 Etiquetas de 9x 3 cm, y 2 Etiquetas de 12.5 x 4 cm.</t>
  </si>
  <si>
    <t>2026 - RONDA 1</t>
  </si>
  <si>
    <t>Plastificadas Mate 1 cara, Troqueladas.</t>
  </si>
  <si>
    <t>Etiquetas PICCAP (Ronda 2 - 2026)</t>
  </si>
  <si>
    <t>Dirección de redes en Salud Publica - Quimica y toxicología</t>
  </si>
  <si>
    <t>2026 - RONDA 2</t>
  </si>
  <si>
    <t xml:space="preserve">Tarjeta PEEDD TZN - tamizaje neonatal </t>
  </si>
  <si>
    <t>Grupo Genética y Crónicas</t>
  </si>
  <si>
    <t xml:space="preserve">Tarjetas en Papel filtro tipo whatman #903, Macherey-Nagel™ MN 713, o perkinelmer 226, </t>
  </si>
  <si>
    <t>Según modelo adjunto. 
Caracteristicas: tamaño  14,0 cm x 8 cm, con impresión acorde a diseño suministrado por INS para funcionalidad en equipo Ep Motion;  con tintas o marcas que no interfieran con las muestras de sangre.</t>
  </si>
  <si>
    <t>Impresa a 3/0 tintas (color negro, gris y rojo).
Debe entregarse certificado de calidad del papel empelado por el oferente, asegurando se garantice uso en vigencia del mismo</t>
  </si>
  <si>
    <t>Etiqueta para identificación de diluciones/soluciones (Pequeñas)</t>
  </si>
  <si>
    <t xml:space="preserve">
Micobacterias DISP
Microbiología DISP</t>
  </si>
  <si>
    <t>Dirección de Redes
Dirección de Investigación</t>
  </si>
  <si>
    <t xml:space="preserve">
7 cm x 10 cm.</t>
  </si>
  <si>
    <t>Etiqueta para identificación de diluciones/soluciones (Medianas)</t>
  </si>
  <si>
    <t xml:space="preserve">
Micobacterias DISP</t>
  </si>
  <si>
    <t xml:space="preserve">
8 cm x 12 cm.</t>
  </si>
  <si>
    <t>Formato de condiciones de llegada de muestras</t>
  </si>
  <si>
    <t>Central de Muestras DIRSP
Micobacterias - DISP</t>
  </si>
  <si>
    <t xml:space="preserve">Dirección de Redes
</t>
  </si>
  <si>
    <t>15000
200</t>
  </si>
  <si>
    <t>Papel bond 75 gr blanco</t>
  </si>
  <si>
    <t>Mitad de hoja tamaño carta:
cuadro interno de 13 cm de ancho x 21 cm de largo
 (según muestra)</t>
  </si>
  <si>
    <t>Impresa a 2/0 tintas (color negro y rojo) a dos caras</t>
  </si>
  <si>
    <t xml:space="preserve">Cajas para segundo embalaje de ítems de ensayo programa PICCAP </t>
  </si>
  <si>
    <t>Quimica y toxicología - DRSP
Micobacterias - DISP</t>
  </si>
  <si>
    <t>600
200</t>
  </si>
  <si>
    <t>Cartón corrugado, papel blanco, impresas a dos colores y plastificadas. Con nidos de carton con 12 espacios (Con logos del INS verificar artes)</t>
  </si>
  <si>
    <t>9 cm x 12 cm x 13,5 cm</t>
  </si>
  <si>
    <t>Según muestra y lienamientos area de comunicaciones INS</t>
  </si>
  <si>
    <t xml:space="preserve">Etiquetas PEED Bacteriología y resistencia a los antimicrobianos </t>
  </si>
  <si>
    <t xml:space="preserve">
Grupo de Microbiología - DRSP
</t>
  </si>
  <si>
    <t>Texto en fuente: Calibri</t>
  </si>
  <si>
    <t>Tamaño carta: 
1,5 cm X  1,5 cm, (frascos ambar)</t>
  </si>
  <si>
    <t>Tamaño carta: 
9 cm x 2,5 cm (caja de carton)</t>
  </si>
  <si>
    <t xml:space="preserve">Etiquetas PEED Serología de sífilis </t>
  </si>
  <si>
    <t>Tamaño carta: 
2,5 cm X  1,5 cm, (crioviales 1,5 cm)</t>
  </si>
  <si>
    <t>Tamaño carta: 
6,5 cm x 2,5 cm (caja de carton)</t>
  </si>
  <si>
    <t>Etiquetas PREAM Sensibilidad M. tuberculosis a los fármacos</t>
  </si>
  <si>
    <t xml:space="preserve">
Grupo de Micobacterias - DRSP
</t>
  </si>
  <si>
    <t>Tamaño carta: 
6,5 cm x 2,5 cm</t>
  </si>
  <si>
    <t xml:space="preserve">Etiqueta para codificacion de crioviales </t>
  </si>
  <si>
    <t>Nutrición - DISP</t>
  </si>
  <si>
    <t>Dirección de Investigación</t>
  </si>
  <si>
    <t xml:space="preserve"> Papel autoadhesivo Bond blanco de 75 gramos/m2.  Plastificado,  resistente a temperatura de refrigeración, troquelado.</t>
  </si>
  <si>
    <t xml:space="preserve"> Tamaño Carta:
Incluye: Repeticion de series de codigos  x  siete 
 Iniciando Desde 0001 al 10000
Tamaño del codigo individual 30mmx10mm (20 series por cada hoja.
 (según muestra)</t>
  </si>
  <si>
    <t>Impresión tinta color negro, una cara</t>
  </si>
  <si>
    <t>Folletos con graficos sobre saneamiento básico</t>
  </si>
  <si>
    <t>Micobacterias DISP</t>
  </si>
  <si>
    <t xml:space="preserve">Impresas en color </t>
  </si>
  <si>
    <t>Tamaño carta doblada como folleto</t>
  </si>
  <si>
    <t>Impresión  a color</t>
  </si>
  <si>
    <t>Afiches divulgación infografías</t>
  </si>
  <si>
    <t>Microbiología DISP</t>
  </si>
  <si>
    <t xml:space="preserve">Bond Blanco  mínimo 75 g/m² </t>
  </si>
  <si>
    <t>Acorde a diseño</t>
  </si>
  <si>
    <t>NA</t>
  </si>
  <si>
    <t>Impresión a color</t>
  </si>
  <si>
    <t>Folleto informativo</t>
  </si>
  <si>
    <t>Papel Couché 150 gramos Mate, plastificado al calor, impreso por ambas caras a color, plegado a tres caras</t>
  </si>
  <si>
    <t xml:space="preserve">Según muestra  
Tamaño: 33cm x 21,5 cm 
impresion a color
Plegable a tres cuerpos
</t>
  </si>
  <si>
    <t>Impresión tinta a color, ambas caras, plegable a tres cuerpos</t>
  </si>
  <si>
    <t>Libro - Modeduras, venenos y Serpientes</t>
  </si>
  <si>
    <t>Despacho Dirección Producción</t>
  </si>
  <si>
    <t>Tapa dura - 530 páginas internas</t>
  </si>
  <si>
    <t>4x4 tintas en propal mate 115 gr, cosido al lomo, embolsado y termo sellado, empacado en cajas y envío.</t>
  </si>
  <si>
    <r>
      <rPr>
        <sz val="10"/>
        <color rgb="FF0D0D0D"/>
        <rFont val="Times New Roman"/>
      </rPr>
      <t xml:space="preserve">
</t>
    </r>
    <r>
      <rPr>
        <sz val="10"/>
        <color rgb="FF0D0D0D"/>
        <rFont val="Times New Roman"/>
      </rPr>
      <t>Tamaño: 21.5 x 28</t>
    </r>
  </si>
  <si>
    <t xml:space="preserve">Caratula impresa en cote 150gr 4x1 tintas, 
plastificado mate con brillo UV Parcial, 
montado sobre cartón de 2mm, guardas en 
cote de 200gr son impresión, plastificado mate </t>
  </si>
  <si>
    <t>Folleto informativo lactancia materna</t>
  </si>
  <si>
    <t>CONTRATO</t>
  </si>
  <si>
    <t>OBJETO CONTRACTUAL</t>
  </si>
  <si>
    <t>ENTIDAD</t>
  </si>
  <si>
    <t>VALOR</t>
  </si>
  <si>
    <t>CONTRATISTA</t>
  </si>
  <si>
    <t>MC-DAAL-054-2024</t>
  </si>
  <si>
    <t>Contratar la adquisición de materiales impresos para el proyecto de inversión optimización del modelo integrado de planeación y gestión MIPG en la alcaldía mayor de CartagenaSuministro de materiales impresos y publicitarios PAA (…)</t>
  </si>
  <si>
    <t>Alcaldía Mayor de Cartagena</t>
  </si>
  <si>
    <t>COMERCIALIZADORA DE PRODUCTOS LOS CHILENOS</t>
  </si>
  <si>
    <t>750-2023</t>
  </si>
  <si>
    <t>Fortalecimiento de los servicios de salud y mejoramiento de la capacidad de atención de urgencias vitales a la población rural dispersa e indígena del área de influencia</t>
  </si>
  <si>
    <t>Empresa Social del Estado del Departamento del Meta ESE Solución Salud</t>
  </si>
  <si>
    <t>JOSÉ LEONARDO GÓMEZ GÓMEZ</t>
  </si>
  <si>
    <t>BYS 267 - 2022</t>
  </si>
  <si>
    <t>Impresos, instalación y accesorios para el mantenimiento del sistema único de habilitación y proceso de acreditación de la SUBRED (…)</t>
  </si>
  <si>
    <t>SUBRED INTEGRADA DE SERVICIOS DE SALUD NORTE ESE</t>
  </si>
  <si>
    <t>ALEXANDER GONZALEZ VILLA</t>
  </si>
  <si>
    <r>
      <rPr>
        <b/>
        <sz val="10"/>
        <rFont val="Times New Roman"/>
        <family val="1"/>
      </rPr>
      <t xml:space="preserve">1.	CONTRATO DE LA ALCALDIA MAYOR DE CARTAGENA: </t>
    </r>
    <r>
      <rPr>
        <sz val="10"/>
        <rFont val="Times New Roman"/>
        <family val="1"/>
      </rPr>
      <t xml:space="preserve">el centrado demuestra contener dentro de sus ítems características adversas al proceso que se plantea desde este estudio previo, toda vez que la entidad objeto de este análisis presenta materiales impresos con fines de identificación de la entidad tales como esferos, pocillos, manillas, etc.; diferenciándose de la necesidad técnica y especifica del INS; de tal manera que no se tomara en consideración ningún aspecto determinado de este contrato.
</t>
    </r>
    <r>
      <rPr>
        <b/>
        <sz val="10"/>
        <rFont val="Times New Roman"/>
        <family val="1"/>
      </rPr>
      <t xml:space="preserve">2.	CONTRATO EMPRESA SOCIAL DEL ESTADO DEL DEPARTAMENTO DEL META: </t>
    </r>
    <r>
      <rPr>
        <sz val="10"/>
        <rFont val="Times New Roman"/>
        <family val="1"/>
      </rPr>
      <t xml:space="preserve">El contrato demuestra similitud tanto en los ítems como también en el objeto de cada uno de ellos en términos de generar conocimiento en temas de salud; sin embargo, la mayoría de los ítems responden a piezas específicas para conocimiento de temas hospitalarios, por lo tanto, se tomarán en cuenta aspectos como obligaciones, garantías que puedan sumarle al presente proceso.
</t>
    </r>
    <r>
      <rPr>
        <b/>
        <sz val="10"/>
        <rFont val="Times New Roman"/>
        <family val="1"/>
      </rPr>
      <t xml:space="preserve">3.	CONTRATO SUBRED INTEGRADA DE SERVICIOS DE SALUD NORTE: </t>
    </r>
    <r>
      <rPr>
        <sz val="10"/>
        <rFont val="Times New Roman"/>
        <family val="1"/>
      </rPr>
      <t>El contrato demuestra similitud tanto en los ítems como también en el objeto de cada uno de ellos en términos de generar conocimiento en temas de salud; sin embargo, la mayoría de los ítems responden a piezas específicas para conocimiento de temas hospitalarios, por lo tanto, se tomarán en cuenta aspectos como obligaciones, garantías que puedan sumarle al presente proceso.</t>
    </r>
  </si>
  <si>
    <t>Ver Estudio Previo numeral 5.2.2. Contratos otras entidades.</t>
  </si>
  <si>
    <t>MODALIDAD DE CONTRATACIÓN</t>
  </si>
  <si>
    <r>
      <t xml:space="preserve">
</t>
    </r>
    <r>
      <rPr>
        <b/>
        <sz val="10"/>
        <rFont val="Times New Roman"/>
        <family val="1"/>
      </rPr>
      <t>Gráfico No. 1.</t>
    </r>
    <r>
      <rPr>
        <sz val="10"/>
        <rFont val="Times New Roman"/>
        <family val="1"/>
      </rPr>
      <t xml:space="preserve"> 
</t>
    </r>
    <r>
      <rPr>
        <i/>
        <sz val="10"/>
        <rFont val="Times New Roman"/>
        <family val="1"/>
      </rPr>
      <t>Gasto Anual de INS en procesos asociados a material impreso</t>
    </r>
  </si>
  <si>
    <t>INS-SASI-465-2024</t>
  </si>
  <si>
    <t>Adquirir material impreso requerido por las diferentes Direcciones que conforman el Instituto Nacional de Salud - INS</t>
  </si>
  <si>
    <t>IMPERIOS R &amp; R S.A.S.</t>
  </si>
  <si>
    <t>Subasta Inversa</t>
  </si>
  <si>
    <t>INS-SMC- 379-2023</t>
  </si>
  <si>
    <t>COMSILA SAS</t>
  </si>
  <si>
    <t>Selección Mínima Cuantía</t>
  </si>
  <si>
    <t>INS-SMC- 077-2022</t>
  </si>
  <si>
    <t>Adquirir material impreso requerido por los diferentes Grupos de trabajo del Instituto Nacional de Salud - INS.</t>
  </si>
  <si>
    <t>L&amp;H SERVICIOS SAS.</t>
  </si>
  <si>
    <t>INS-SMC- 301-2021</t>
  </si>
  <si>
    <t>Prestar el servicio de impresión del material requerido por los diferentes Grupos de trabajo del Instituto Nacional de Salud – INS.</t>
  </si>
  <si>
    <t>ABBA MARKETING Y MEDIOS</t>
  </si>
  <si>
    <t>Fuente: Modelo de Abastecimiento Estrategico</t>
  </si>
  <si>
    <t>Ver Estudio Previo numeral 5.2. Analisis de la Demanda.</t>
  </si>
  <si>
    <t>INS-SMC-077-2022</t>
  </si>
  <si>
    <t>INS-SMC-379-2023</t>
  </si>
  <si>
    <t>Promedio Unitario</t>
  </si>
  <si>
    <t>Promedio Indexado ($) 2025</t>
  </si>
  <si>
    <t>Valor Unitario contratado 2022</t>
  </si>
  <si>
    <t>Valor Unitario contratado 2023</t>
  </si>
  <si>
    <t>Valor Unitario contratado 2024</t>
  </si>
  <si>
    <t>Plegable identificación de animales ponzoñosos. Por Regiones:  Andina; Caribe; Pacífica; Orinoquía; Amazonas</t>
  </si>
  <si>
    <t>No aplica</t>
  </si>
  <si>
    <t>Etiquetas PICCAP (Ronda 1)</t>
  </si>
  <si>
    <t>Etiquetas PICCAP (Ronda 2)</t>
  </si>
  <si>
    <t>Libro Mordedura, venenos y serpientes</t>
  </si>
  <si>
    <t>COTIZACIÓN No. 1. DÍGITOS Y DISEÑOS INDUSTRIA GRÁFICA S.A.S.</t>
  </si>
  <si>
    <t>COTIZACIÓN No. 2, EDITORIAL SCRIPTO SAS</t>
  </si>
  <si>
    <t>VALORES PROMEDIO</t>
  </si>
  <si>
    <t>VALOR UNITARIO</t>
  </si>
  <si>
    <t>IVA</t>
  </si>
  <si>
    <t>VALOR UNITARI IVA</t>
  </si>
  <si>
    <t>VALOR TOTAL</t>
  </si>
  <si>
    <t>Valor Unitario Promedio</t>
  </si>
  <si>
    <t>Valor total promedio</t>
  </si>
  <si>
    <r>
      <t xml:space="preserve">Plegable identificación de animales ponzoñosos. Por Regiones: </t>
    </r>
    <r>
      <rPr>
        <i/>
        <sz val="11"/>
        <color theme="1" tint="4.9989318521683403E-2"/>
        <rFont val="Times New Roman"/>
        <family val="1"/>
      </rPr>
      <t xml:space="preserve"> Andina; Caribe; Pacífica; Orinoquía; Amazonas</t>
    </r>
  </si>
  <si>
    <t>Etiquetas PICCAP</t>
  </si>
  <si>
    <r>
      <rPr>
        <sz val="11"/>
        <color rgb="FF000000"/>
        <rFont val="Times New Roman"/>
      </rPr>
      <t xml:space="preserve">El </t>
    </r>
    <r>
      <rPr>
        <b/>
        <sz val="11"/>
        <color rgb="FF000000"/>
        <rFont val="Times New Roman"/>
      </rPr>
      <t>artículo 478 del Estatuto Tributario</t>
    </r>
    <r>
      <rPr>
        <sz val="11"/>
        <color rgb="FF000000"/>
        <rFont val="Times New Roman"/>
      </rPr>
      <t xml:space="preserve"> dispone que, se encuentran exentos del impuesto sobre las ventas los libros y revistas de carácter científico y cultural, según calificación que hará el Gobierno Nacional. «Para los fines de la presente Ley se consideran libros, revistas, folletos, coleccionables seriados, o publicaciones de carácter científico o cultural, los editados, producidos e impresos en la República de Colombia, de autor nacional o extranjero, en base papel o publicados en medios electromagnéticos" de conformidad con la presente ley, </t>
    </r>
    <r>
      <rPr>
        <b/>
        <sz val="11"/>
        <color rgb="FF000000"/>
        <rFont val="Times New Roman"/>
      </rPr>
      <t>el ítem 26. Libro Mordedura, venenos y serpientes aplica para dicha exención tributaria.</t>
    </r>
  </si>
  <si>
    <t>Codigos UNSPSC</t>
  </si>
  <si>
    <t>Cantidad</t>
  </si>
  <si>
    <t>Precio Unitario Techo
estimado incluido IVA</t>
  </si>
  <si>
    <t>Precio Unitario Ofertado incluido IVA</t>
  </si>
  <si>
    <r>
      <rPr>
        <sz val="11"/>
        <color rgb="FF0D0D0D"/>
        <rFont val="Times New Roman"/>
      </rPr>
      <t xml:space="preserve">Plegable identificación de animales ponzoñosos. 
</t>
    </r>
    <r>
      <rPr>
        <b/>
        <sz val="11"/>
        <color rgb="FF0D0D0D"/>
        <rFont val="Times New Roman"/>
      </rPr>
      <t xml:space="preserve">5.000 unidades por Regiones:  
Andina; Caribe; Pacífica; Orinoquía; Amazonas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</si>
</sst>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64" formatCode="&quot;$&quot;\ #,##0;[Red]\-&quot;$&quot;\ #,##0"/>
    <numFmt numFmtId="165" formatCode="_-&quot;$&quot;\ * #,##0_-;\-&quot;$&quot;\ * #,##0_-;_-&quot;$&quot;\ * &quot;-&quot;_-;_-@_-"/>
    <numFmt numFmtId="166" formatCode="_-&quot;$&quot;\ * #,##0.00_-;\-&quot;$&quot;\ * #,##0.00_-;_-&quot;$&quot;\ * &quot;-&quot;??_-;_-@_-"/>
    <numFmt numFmtId="167" formatCode="_-* #,##0.00\ _€_-;\-* #,##0.00\ _€_-;_-* &quot;-&quot;??\ _€_-;_-@_-"/>
    <numFmt numFmtId="168" formatCode="_-&quot;$&quot;\ * #,##0.0_-;\-&quot;$&quot;\ * #,##0.0_-;_-&quot;$&quot;\ * &quot;-&quot;_-;_-@_-"/>
    <numFmt numFmtId="169" formatCode="_-&quot;$&quot;\ * #,##0.00_-;\-&quot;$&quot;\ * #,##0.00_-;_-&quot;$&quot;\ * &quot;-&quot;_-;_-@_-"/>
    <numFmt numFmtId="170" formatCode="_-[$$-409]* #,##0.00_ ;_-[$$-409]* \-#,##0.00\ ;_-[$$-409]* &quot;-&quot;??_ ;_-@_ "/>
  </numFmts>
  <fonts count="50">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b/>
      <sz val="12"/>
      <name val="Times New Roman"/>
      <family val="1"/>
    </font>
    <font>
      <sz val="10"/>
      <name val="Arial"/>
      <family val="2"/>
    </font>
    <font>
      <sz val="10"/>
      <name val="Times New Roman"/>
      <family val="1"/>
    </font>
    <font>
      <sz val="11"/>
      <name val="Times New Roman"/>
      <family val="1"/>
    </font>
    <font>
      <b/>
      <sz val="11"/>
      <color theme="0"/>
      <name val="Times New Roman"/>
      <family val="1"/>
    </font>
    <font>
      <sz val="11"/>
      <color theme="0"/>
      <name val="Times New Roman"/>
      <family val="1"/>
    </font>
    <font>
      <sz val="11"/>
      <color theme="1" tint="4.9989318521683403E-2"/>
      <name val="Times New Roman"/>
      <family val="1"/>
    </font>
    <font>
      <i/>
      <sz val="11"/>
      <color theme="1" tint="4.9989318521683403E-2"/>
      <name val="Times New Roman"/>
      <family val="1"/>
    </font>
    <font>
      <b/>
      <sz val="10"/>
      <name val="Times New Roman"/>
      <family val="1"/>
    </font>
    <font>
      <sz val="11"/>
      <name val="Calibri"/>
      <family val="2"/>
    </font>
    <font>
      <b/>
      <sz val="10"/>
      <color rgb="FF000000"/>
      <name val="Times New Roman"/>
      <family val="1"/>
    </font>
    <font>
      <sz val="10"/>
      <color rgb="FF000000"/>
      <name val="Times New Roman"/>
      <family val="1"/>
    </font>
    <font>
      <sz val="10"/>
      <color theme="9" tint="-0.249977111117893"/>
      <name val="Times New Roman"/>
      <family val="1"/>
    </font>
    <font>
      <i/>
      <sz val="10"/>
      <name val="Times New Roman"/>
      <family val="1"/>
    </font>
    <font>
      <i/>
      <sz val="8"/>
      <name val="Times New Roman"/>
      <family val="1"/>
    </font>
    <font>
      <i/>
      <sz val="9"/>
      <name val="Times New Roman"/>
      <family val="1"/>
    </font>
    <font>
      <b/>
      <sz val="12"/>
      <color rgb="FF000000"/>
      <name val="Times New Roman"/>
      <family val="1"/>
    </font>
    <font>
      <b/>
      <i/>
      <sz val="12"/>
      <name val="Times New Roman"/>
      <family val="1"/>
    </font>
    <font>
      <sz val="10"/>
      <color rgb="FFEE0000"/>
      <name val="Times New Roman"/>
      <family val="1"/>
    </font>
    <font>
      <b/>
      <i/>
      <u/>
      <sz val="12"/>
      <name val="Times New Roman"/>
      <family val="1"/>
    </font>
    <font>
      <b/>
      <sz val="11"/>
      <name val="Times New Roman"/>
      <family val="1"/>
    </font>
    <font>
      <b/>
      <sz val="14"/>
      <name val="Times New Roman"/>
      <family val="1"/>
    </font>
    <font>
      <b/>
      <sz val="16"/>
      <name val="Times New Roman"/>
      <family val="1"/>
    </font>
    <font>
      <b/>
      <sz val="11"/>
      <color theme="1" tint="4.9989318521683403E-2"/>
      <name val="Times New Roman"/>
      <family val="1"/>
    </font>
    <font>
      <b/>
      <sz val="10"/>
      <name val="Arial"/>
      <family val="2"/>
    </font>
    <font>
      <sz val="10"/>
      <name val="Arial"/>
      <family val="2"/>
    </font>
    <font>
      <sz val="11"/>
      <color rgb="FF000000"/>
      <name val="Arial Narrow"/>
    </font>
    <font>
      <sz val="11"/>
      <color rgb="FF000000"/>
      <name val="Times New Roman"/>
    </font>
    <font>
      <b/>
      <sz val="11"/>
      <color rgb="FF000000"/>
      <name val="Times New Roman"/>
    </font>
    <font>
      <sz val="11"/>
      <color theme="1" tint="4.9989318521683403E-2"/>
      <name val="Arial Narrow"/>
    </font>
    <font>
      <sz val="11"/>
      <color theme="1"/>
      <name val="Arial Narrow"/>
    </font>
    <font>
      <sz val="11"/>
      <name val="Arial Narrow"/>
    </font>
    <font>
      <sz val="11"/>
      <color theme="0"/>
      <name val="Arial Narrow"/>
    </font>
    <font>
      <sz val="11"/>
      <color rgb="FF0D0D0D"/>
      <name val="Arial Narrow"/>
    </font>
    <font>
      <b/>
      <sz val="11"/>
      <color rgb="FF0D0D0D"/>
      <name val="Arial Narrow"/>
    </font>
    <font>
      <sz val="10"/>
      <color theme="1" tint="4.9989318521683403E-2"/>
      <name val="Times New Roman"/>
      <family val="1"/>
    </font>
    <font>
      <sz val="10"/>
      <color rgb="FF0D0D0D"/>
      <name val="Times New Roman"/>
    </font>
    <font>
      <sz val="11"/>
      <color rgb="FF0D0D0D"/>
      <name val="Times New Roman"/>
    </font>
    <font>
      <b/>
      <sz val="11"/>
      <color rgb="FF0D0D0D"/>
      <name val="Times New Roman"/>
    </font>
    <font>
      <b/>
      <sz val="9"/>
      <name val="Arial"/>
      <family val="2"/>
      <charset val="1"/>
    </font>
    <font>
      <sz val="9"/>
      <name val="Arial MT"/>
      <family val="2"/>
      <charset val="1"/>
    </font>
    <font>
      <b/>
      <i/>
      <sz val="9"/>
      <name val="Arial"/>
      <family val="2"/>
      <charset val="1"/>
    </font>
    <font>
      <sz val="11"/>
      <name val="Arial MT"/>
      <family val="2"/>
      <charset val="1"/>
    </font>
    <font>
      <sz val="10"/>
      <name val="Arial MT"/>
      <family val="2"/>
      <charset val="1"/>
    </font>
    <font>
      <sz val="9"/>
      <name val="Times New Roman"/>
      <family val="1"/>
      <charset val="1"/>
    </font>
  </fonts>
  <fills count="21">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1"/>
        <bgColor theme="1"/>
      </patternFill>
    </fill>
    <fill>
      <patternFill patternType="solid">
        <fgColor theme="0" tint="-4.9989318521683403E-2"/>
        <bgColor indexed="64"/>
      </patternFill>
    </fill>
    <fill>
      <patternFill patternType="solid">
        <fgColor rgb="FFC5D9F0"/>
        <bgColor indexed="64"/>
      </patternFill>
    </fill>
    <fill>
      <patternFill patternType="solid">
        <fgColor rgb="FFFFFFFF"/>
        <bgColor indexed="64"/>
      </patternFill>
    </fill>
    <fill>
      <patternFill patternType="solid">
        <fgColor rgb="FFF2F2F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uble">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diagonal/>
    </border>
    <border>
      <left style="thin">
        <color indexed="64"/>
      </left>
      <right style="thin">
        <color indexed="64"/>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
      <left style="medium">
        <color indexed="64"/>
      </left>
      <right style="thin">
        <color indexed="64"/>
      </right>
      <top style="medium">
        <color rgb="FF000000"/>
      </top>
      <bottom/>
      <diagonal/>
    </border>
    <border>
      <left style="medium">
        <color rgb="FF000000"/>
      </left>
      <right/>
      <top style="thin">
        <color indexed="64"/>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indexed="64"/>
      </left>
      <right/>
      <top style="medium">
        <color rgb="FF000000"/>
      </top>
      <bottom style="thin">
        <color indexed="64"/>
      </bottom>
      <diagonal/>
    </border>
  </borders>
  <cellStyleXfs count="12">
    <xf numFmtId="0" fontId="0" fillId="0" borderId="0"/>
    <xf numFmtId="0" fontId="4" fillId="0" borderId="0"/>
    <xf numFmtId="0" fontId="3" fillId="0" borderId="0"/>
    <xf numFmtId="0" fontId="2" fillId="0" borderId="0"/>
    <xf numFmtId="0" fontId="3" fillId="0" borderId="0"/>
    <xf numFmtId="0" fontId="3" fillId="0" borderId="0"/>
    <xf numFmtId="0" fontId="3" fillId="0" borderId="0"/>
    <xf numFmtId="41" fontId="3" fillId="0" borderId="0" applyFont="0" applyFill="0" applyBorder="0" applyAlignment="0" applyProtection="0"/>
    <xf numFmtId="167" fontId="3" fillId="0" borderId="0" applyFont="0" applyFill="0" applyBorder="0" applyAlignment="0" applyProtection="0"/>
    <xf numFmtId="0" fontId="1" fillId="0" borderId="0"/>
    <xf numFmtId="166" fontId="6" fillId="0" borderId="0" applyFont="0" applyFill="0" applyBorder="0" applyAlignment="0" applyProtection="0"/>
    <xf numFmtId="165" fontId="30" fillId="0" borderId="0" applyFont="0" applyFill="0" applyBorder="0" applyAlignment="0" applyProtection="0"/>
  </cellStyleXfs>
  <cellXfs count="203">
    <xf numFmtId="0" fontId="0" fillId="0" borderId="0" xfId="0" applyProtection="1">
      <protection locked="0"/>
    </xf>
    <xf numFmtId="0" fontId="7" fillId="0" borderId="0" xfId="0" applyFont="1" applyProtection="1">
      <protection locked="0"/>
    </xf>
    <xf numFmtId="0" fontId="8" fillId="0" borderId="0" xfId="0" applyFont="1" applyProtection="1">
      <protection locked="0"/>
    </xf>
    <xf numFmtId="0" fontId="7" fillId="0" borderId="0" xfId="0" applyFont="1" applyAlignment="1" applyProtection="1">
      <alignment vertical="center"/>
      <protection locked="0"/>
    </xf>
    <xf numFmtId="0" fontId="7" fillId="2" borderId="0" xfId="0" applyFont="1" applyFill="1" applyProtection="1">
      <protection locked="0"/>
    </xf>
    <xf numFmtId="0" fontId="7" fillId="0" borderId="0" xfId="0" applyFont="1" applyAlignment="1" applyProtection="1">
      <alignment horizontal="center" vertical="center"/>
      <protection locked="0"/>
    </xf>
    <xf numFmtId="1" fontId="7" fillId="0" borderId="0" xfId="0" applyNumberFormat="1" applyFont="1" applyProtection="1">
      <protection locked="0"/>
    </xf>
    <xf numFmtId="0" fontId="15" fillId="6" borderId="14" xfId="0" applyFont="1" applyFill="1" applyBorder="1" applyAlignment="1" applyProtection="1">
      <alignment horizontal="center" vertical="center" wrapText="1"/>
      <protection locked="0"/>
    </xf>
    <xf numFmtId="0" fontId="16" fillId="7" borderId="15" xfId="0" applyFont="1" applyFill="1" applyBorder="1" applyAlignment="1" applyProtection="1">
      <alignment horizontal="center" vertical="center" wrapText="1"/>
      <protection locked="0"/>
    </xf>
    <xf numFmtId="0" fontId="16" fillId="7" borderId="0" xfId="0" applyFont="1" applyFill="1" applyAlignment="1" applyProtection="1">
      <alignment horizontal="center" vertical="center" wrapText="1"/>
      <protection locked="0"/>
    </xf>
    <xf numFmtId="164" fontId="15" fillId="7" borderId="0" xfId="0" applyNumberFormat="1" applyFont="1" applyFill="1" applyAlignment="1" applyProtection="1">
      <alignment horizontal="center" vertical="center" wrapText="1"/>
      <protection locked="0"/>
    </xf>
    <xf numFmtId="0" fontId="16" fillId="8" borderId="15" xfId="0" applyFont="1" applyFill="1" applyBorder="1" applyAlignment="1" applyProtection="1">
      <alignment horizontal="center" vertical="center" wrapText="1"/>
      <protection locked="0"/>
    </xf>
    <xf numFmtId="0" fontId="16" fillId="8" borderId="0" xfId="0" applyFont="1" applyFill="1" applyAlignment="1" applyProtection="1">
      <alignment horizontal="center" vertical="center" wrapText="1"/>
      <protection locked="0"/>
    </xf>
    <xf numFmtId="164" fontId="15" fillId="8" borderId="0" xfId="0" applyNumberFormat="1" applyFont="1" applyFill="1" applyAlignment="1" applyProtection="1">
      <alignment horizontal="center" vertical="center" wrapText="1"/>
      <protection locked="0"/>
    </xf>
    <xf numFmtId="0" fontId="16" fillId="8" borderId="10" xfId="0" applyFont="1" applyFill="1" applyBorder="1" applyAlignment="1" applyProtection="1">
      <alignment horizontal="center" vertical="center" wrapText="1"/>
      <protection locked="0"/>
    </xf>
    <xf numFmtId="0" fontId="16" fillId="8" borderId="16" xfId="0" applyFont="1" applyFill="1" applyBorder="1" applyAlignment="1" applyProtection="1">
      <alignment horizontal="center" vertical="center" wrapText="1"/>
      <protection locked="0"/>
    </xf>
    <xf numFmtId="0" fontId="16" fillId="8" borderId="11" xfId="0" applyFont="1" applyFill="1" applyBorder="1" applyAlignment="1" applyProtection="1">
      <alignment vertical="center" wrapText="1"/>
      <protection locked="0"/>
    </xf>
    <xf numFmtId="164" fontId="15" fillId="8" borderId="11" xfId="0" applyNumberFormat="1" applyFont="1" applyFill="1" applyBorder="1" applyAlignment="1" applyProtection="1">
      <alignment horizontal="center" vertical="center" wrapText="1"/>
      <protection locked="0"/>
    </xf>
    <xf numFmtId="0" fontId="16" fillId="8" borderId="11" xfId="0" applyFont="1" applyFill="1" applyBorder="1" applyAlignment="1" applyProtection="1">
      <alignment horizontal="center" vertical="center" wrapText="1"/>
      <protection locked="0"/>
    </xf>
    <xf numFmtId="0" fontId="16" fillId="8" borderId="12" xfId="0" applyFont="1" applyFill="1" applyBorder="1" applyAlignment="1" applyProtection="1">
      <alignment horizontal="center" vertical="center" wrapText="1"/>
      <protection locked="0"/>
    </xf>
    <xf numFmtId="0" fontId="17" fillId="9" borderId="10" xfId="0" applyFont="1" applyFill="1" applyBorder="1" applyAlignment="1" applyProtection="1">
      <alignment horizontal="center" vertical="center" wrapText="1"/>
      <protection locked="0"/>
    </xf>
    <xf numFmtId="0" fontId="16" fillId="10" borderId="10" xfId="0" applyFont="1" applyFill="1" applyBorder="1" applyAlignment="1" applyProtection="1">
      <alignment horizontal="center" vertical="center" wrapText="1"/>
      <protection locked="0"/>
    </xf>
    <xf numFmtId="0" fontId="16" fillId="10" borderId="12" xfId="0" applyFont="1" applyFill="1" applyBorder="1" applyAlignment="1" applyProtection="1">
      <alignment horizontal="center" vertical="center" wrapText="1"/>
      <protection locked="0"/>
    </xf>
    <xf numFmtId="0" fontId="15" fillId="6" borderId="18" xfId="0" applyFont="1" applyFill="1" applyBorder="1" applyAlignment="1" applyProtection="1">
      <alignment horizontal="center" vertical="center" wrapText="1"/>
      <protection locked="0"/>
    </xf>
    <xf numFmtId="0" fontId="15" fillId="6" borderId="19" xfId="0" applyFont="1" applyFill="1" applyBorder="1" applyAlignment="1" applyProtection="1">
      <alignment horizontal="center" vertical="center" wrapText="1"/>
      <protection locked="0"/>
    </xf>
    <xf numFmtId="0" fontId="15" fillId="8" borderId="0" xfId="0" applyFont="1" applyFill="1" applyAlignment="1" applyProtection="1">
      <alignment horizontal="center" vertical="center" wrapText="1"/>
      <protection locked="0"/>
    </xf>
    <xf numFmtId="0" fontId="15" fillId="8" borderId="11" xfId="0" applyFont="1" applyFill="1" applyBorder="1" applyAlignment="1" applyProtection="1">
      <alignment horizontal="center" vertical="center" wrapText="1"/>
      <protection locked="0"/>
    </xf>
    <xf numFmtId="0" fontId="20" fillId="5" borderId="0" xfId="0" applyFont="1" applyFill="1" applyProtection="1">
      <protection locked="0"/>
    </xf>
    <xf numFmtId="0" fontId="0" fillId="5" borderId="0" xfId="0" applyFill="1" applyProtection="1">
      <protection locked="0"/>
    </xf>
    <xf numFmtId="0" fontId="19" fillId="5" borderId="0" xfId="0" applyFont="1" applyFill="1" applyProtection="1">
      <protection locked="0"/>
    </xf>
    <xf numFmtId="0" fontId="7" fillId="5" borderId="0" xfId="0" applyFont="1" applyFill="1" applyProtection="1">
      <protection locked="0"/>
    </xf>
    <xf numFmtId="0" fontId="7" fillId="2" borderId="1" xfId="0" applyFont="1" applyFill="1" applyBorder="1" applyAlignment="1" applyProtection="1">
      <alignment horizontal="center" vertical="center"/>
      <protection locked="0"/>
    </xf>
    <xf numFmtId="166" fontId="7" fillId="0" borderId="0" xfId="10" applyFont="1" applyAlignment="1" applyProtection="1">
      <alignment horizontal="center"/>
      <protection locked="0"/>
    </xf>
    <xf numFmtId="0" fontId="7" fillId="0" borderId="0" xfId="0" applyFont="1" applyAlignment="1" applyProtection="1">
      <alignment horizontal="center"/>
      <protection locked="0"/>
    </xf>
    <xf numFmtId="0" fontId="7" fillId="2" borderId="26" xfId="0" applyFont="1" applyFill="1" applyBorder="1" applyAlignment="1" applyProtection="1">
      <alignment horizontal="center" vertical="center" wrapText="1"/>
      <protection locked="0"/>
    </xf>
    <xf numFmtId="166" fontId="7" fillId="2" borderId="1" xfId="10" applyFont="1" applyFill="1" applyBorder="1" applyAlignment="1" applyProtection="1">
      <alignment horizontal="center" vertical="center"/>
      <protection locked="0"/>
    </xf>
    <xf numFmtId="166" fontId="7" fillId="2" borderId="1" xfId="0" applyNumberFormat="1" applyFont="1" applyFill="1" applyBorder="1" applyAlignment="1" applyProtection="1">
      <alignment horizontal="center" vertical="center"/>
      <protection locked="0"/>
    </xf>
    <xf numFmtId="0" fontId="7" fillId="2" borderId="28" xfId="0" applyFont="1" applyFill="1" applyBorder="1" applyAlignment="1" applyProtection="1">
      <alignment horizontal="center" vertical="center" wrapText="1"/>
      <protection locked="0"/>
    </xf>
    <xf numFmtId="0" fontId="7" fillId="2" borderId="28" xfId="0" applyFont="1" applyFill="1" applyBorder="1" applyAlignment="1" applyProtection="1">
      <alignment horizontal="center" vertical="center"/>
      <protection locked="0"/>
    </xf>
    <xf numFmtId="0" fontId="7" fillId="2" borderId="29" xfId="0" applyFont="1" applyFill="1" applyBorder="1" applyAlignment="1" applyProtection="1">
      <alignment horizontal="center" vertical="center"/>
      <protection locked="0"/>
    </xf>
    <xf numFmtId="0" fontId="21" fillId="12"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11" borderId="1" xfId="0" applyFont="1" applyFill="1" applyBorder="1" applyAlignment="1" applyProtection="1">
      <alignment horizontal="center" vertical="center"/>
      <protection locked="0"/>
    </xf>
    <xf numFmtId="166" fontId="7" fillId="2" borderId="21" xfId="10" applyFont="1" applyFill="1" applyBorder="1" applyAlignment="1" applyProtection="1">
      <alignment horizontal="center" vertical="center"/>
      <protection locked="0"/>
    </xf>
    <xf numFmtId="0" fontId="7" fillId="2" borderId="21" xfId="0" applyFont="1" applyFill="1" applyBorder="1" applyAlignment="1" applyProtection="1">
      <alignment horizontal="center" vertical="center"/>
      <protection locked="0"/>
    </xf>
    <xf numFmtId="166" fontId="7" fillId="2" borderId="21" xfId="0" applyNumberFormat="1" applyFont="1" applyFill="1" applyBorder="1" applyAlignment="1" applyProtection="1">
      <alignment horizontal="center" vertical="center"/>
      <protection locked="0"/>
    </xf>
    <xf numFmtId="10" fontId="21" fillId="12" borderId="24" xfId="0" applyNumberFormat="1" applyFont="1" applyFill="1" applyBorder="1" applyAlignment="1">
      <alignment horizontal="center" vertical="center" wrapText="1"/>
    </xf>
    <xf numFmtId="10" fontId="5" fillId="13" borderId="24" xfId="0" applyNumberFormat="1" applyFont="1" applyFill="1" applyBorder="1" applyAlignment="1">
      <alignment horizontal="center" vertical="center" wrapText="1"/>
    </xf>
    <xf numFmtId="10" fontId="21" fillId="11" borderId="24" xfId="0" applyNumberFormat="1" applyFont="1" applyFill="1" applyBorder="1" applyAlignment="1">
      <alignment horizontal="center" vertical="center" wrapText="1"/>
    </xf>
    <xf numFmtId="0" fontId="5" fillId="12" borderId="23" xfId="0" applyFont="1" applyFill="1" applyBorder="1" applyAlignment="1" applyProtection="1">
      <alignment horizontal="center" vertical="center"/>
      <protection locked="0"/>
    </xf>
    <xf numFmtId="10" fontId="21" fillId="12" borderId="25" xfId="0" applyNumberFormat="1" applyFont="1" applyFill="1" applyBorder="1" applyAlignment="1">
      <alignment horizontal="center" vertical="center" wrapText="1"/>
    </xf>
    <xf numFmtId="0" fontId="5" fillId="13" borderId="23" xfId="0" applyFont="1" applyFill="1" applyBorder="1" applyAlignment="1" applyProtection="1">
      <alignment horizontal="center" vertical="center"/>
      <protection locked="0"/>
    </xf>
    <xf numFmtId="10" fontId="5" fillId="13" borderId="25" xfId="0" applyNumberFormat="1" applyFont="1" applyFill="1" applyBorder="1" applyAlignment="1">
      <alignment horizontal="center" vertical="center" wrapText="1"/>
    </xf>
    <xf numFmtId="166" fontId="23" fillId="2" borderId="1" xfId="10" applyFont="1" applyFill="1" applyBorder="1" applyAlignment="1" applyProtection="1">
      <alignment horizontal="center" vertical="center"/>
      <protection locked="0"/>
    </xf>
    <xf numFmtId="166" fontId="23" fillId="2" borderId="23" xfId="10" applyFont="1" applyFill="1" applyBorder="1" applyAlignment="1" applyProtection="1">
      <alignment horizontal="center" vertical="center"/>
      <protection locked="0"/>
    </xf>
    <xf numFmtId="166" fontId="23" fillId="2" borderId="24" xfId="10" applyFont="1" applyFill="1" applyBorder="1" applyAlignment="1" applyProtection="1">
      <alignment horizontal="center" vertical="center"/>
      <protection locked="0"/>
    </xf>
    <xf numFmtId="166" fontId="23" fillId="2" borderId="25" xfId="10" applyFont="1" applyFill="1" applyBorder="1" applyAlignment="1" applyProtection="1">
      <alignment horizontal="center" vertical="center"/>
      <protection locked="0"/>
    </xf>
    <xf numFmtId="166" fontId="23" fillId="2" borderId="21" xfId="10" applyFont="1" applyFill="1" applyBorder="1" applyAlignment="1" applyProtection="1">
      <alignment horizontal="center" vertical="center"/>
      <protection locked="0"/>
    </xf>
    <xf numFmtId="0" fontId="8" fillId="0" borderId="0" xfId="0" applyFont="1" applyAlignment="1" applyProtection="1">
      <alignment horizontal="center"/>
      <protection locked="0"/>
    </xf>
    <xf numFmtId="0" fontId="11" fillId="15" borderId="6" xfId="0" applyFont="1" applyFill="1" applyBorder="1" applyAlignment="1">
      <alignment horizontal="center" vertical="center" wrapText="1"/>
    </xf>
    <xf numFmtId="0" fontId="11" fillId="15" borderId="6" xfId="0" applyFont="1" applyFill="1" applyBorder="1" applyAlignment="1">
      <alignment horizontal="center" vertical="center"/>
    </xf>
    <xf numFmtId="166" fontId="7" fillId="0" borderId="0" xfId="10" applyFont="1" applyAlignment="1" applyProtection="1">
      <alignment horizontal="center" vertical="center"/>
      <protection locked="0"/>
    </xf>
    <xf numFmtId="166" fontId="7" fillId="0" borderId="23" xfId="10" applyFont="1" applyBorder="1" applyAlignment="1" applyProtection="1">
      <alignment horizontal="center" vertical="center"/>
      <protection locked="0"/>
    </xf>
    <xf numFmtId="0" fontId="7" fillId="2" borderId="0" xfId="0" applyFont="1" applyFill="1" applyAlignment="1" applyProtection="1">
      <alignment horizontal="center" vertical="center"/>
      <protection locked="0"/>
    </xf>
    <xf numFmtId="166" fontId="7" fillId="2" borderId="0" xfId="10" applyFont="1" applyFill="1" applyAlignment="1" applyProtection="1">
      <alignment horizontal="center"/>
      <protection locked="0"/>
    </xf>
    <xf numFmtId="0" fontId="7" fillId="2" borderId="0" xfId="0" applyFont="1" applyFill="1" applyAlignment="1" applyProtection="1">
      <alignment horizontal="center"/>
      <protection locked="0"/>
    </xf>
    <xf numFmtId="166" fontId="7" fillId="2" borderId="0" xfId="10" applyFont="1" applyFill="1" applyAlignment="1" applyProtection="1">
      <alignment horizontal="center" vertical="center"/>
      <protection locked="0"/>
    </xf>
    <xf numFmtId="0" fontId="0" fillId="2" borderId="0" xfId="0" applyFill="1" applyProtection="1">
      <protection locked="0"/>
    </xf>
    <xf numFmtId="0" fontId="14" fillId="2" borderId="0" xfId="0" applyFont="1" applyFill="1" applyAlignment="1" applyProtection="1">
      <alignment vertical="center" wrapText="1"/>
      <protection locked="0"/>
    </xf>
    <xf numFmtId="0" fontId="14" fillId="2" borderId="0" xfId="0" applyFont="1" applyFill="1" applyProtection="1">
      <protection locked="0"/>
    </xf>
    <xf numFmtId="0" fontId="16" fillId="0" borderId="0" xfId="0" applyFont="1" applyProtection="1">
      <protection locked="0"/>
    </xf>
    <xf numFmtId="0" fontId="0" fillId="0" borderId="0" xfId="0" applyAlignment="1" applyProtection="1">
      <alignment horizontal="center"/>
      <protection locked="0"/>
    </xf>
    <xf numFmtId="0" fontId="8" fillId="0" borderId="0" xfId="0" applyFont="1" applyAlignment="1" applyProtection="1">
      <alignment vertical="center"/>
      <protection locked="0"/>
    </xf>
    <xf numFmtId="165" fontId="8" fillId="0" borderId="0" xfId="11" applyFont="1" applyAlignment="1" applyProtection="1">
      <alignment horizontal="center" vertical="center"/>
      <protection locked="0"/>
    </xf>
    <xf numFmtId="0" fontId="8" fillId="17" borderId="18" xfId="0" applyFont="1" applyFill="1" applyBorder="1" applyProtection="1">
      <protection locked="0"/>
    </xf>
    <xf numFmtId="0" fontId="8" fillId="17" borderId="19" xfId="0" applyFont="1" applyFill="1" applyBorder="1" applyProtection="1">
      <protection locked="0"/>
    </xf>
    <xf numFmtId="0" fontId="9" fillId="3" borderId="34" xfId="0" applyFont="1" applyFill="1" applyBorder="1" applyAlignment="1">
      <alignment horizontal="center" vertical="center"/>
    </xf>
    <xf numFmtId="0" fontId="9" fillId="4" borderId="35" xfId="0" applyFont="1" applyFill="1" applyBorder="1" applyAlignment="1">
      <alignment horizontal="center" vertical="center"/>
    </xf>
    <xf numFmtId="1" fontId="9" fillId="4" borderId="35" xfId="0" applyNumberFormat="1" applyFont="1" applyFill="1" applyBorder="1" applyAlignment="1">
      <alignment horizontal="center" vertical="center"/>
    </xf>
    <xf numFmtId="1" fontId="9" fillId="4" borderId="36" xfId="0" applyNumberFormat="1" applyFont="1" applyFill="1" applyBorder="1" applyAlignment="1">
      <alignment horizontal="center" vertical="center"/>
    </xf>
    <xf numFmtId="1" fontId="9" fillId="4" borderId="37" xfId="0" applyNumberFormat="1" applyFont="1" applyFill="1" applyBorder="1" applyAlignment="1">
      <alignment horizontal="center" vertical="center"/>
    </xf>
    <xf numFmtId="1" fontId="9" fillId="4" borderId="38" xfId="0" applyNumberFormat="1" applyFont="1" applyFill="1" applyBorder="1" applyAlignment="1">
      <alignment horizontal="center" vertical="center"/>
    </xf>
    <xf numFmtId="0" fontId="10" fillId="3" borderId="39" xfId="0" applyFont="1" applyFill="1" applyBorder="1" applyAlignment="1">
      <alignment horizontal="center" vertical="center"/>
    </xf>
    <xf numFmtId="1" fontId="28" fillId="2" borderId="0" xfId="0" applyNumberFormat="1" applyFont="1" applyFill="1" applyAlignment="1">
      <alignment horizontal="center" vertical="center" wrapText="1"/>
    </xf>
    <xf numFmtId="0" fontId="25" fillId="2" borderId="0" xfId="0" applyFont="1" applyFill="1" applyAlignment="1" applyProtection="1">
      <alignment horizontal="center" vertical="center"/>
      <protection locked="0"/>
    </xf>
    <xf numFmtId="0" fontId="8" fillId="19" borderId="40" xfId="0" applyFont="1" applyFill="1" applyBorder="1" applyProtection="1">
      <protection locked="0"/>
    </xf>
    <xf numFmtId="0" fontId="8" fillId="19" borderId="41" xfId="0" applyFont="1" applyFill="1" applyBorder="1" applyProtection="1">
      <protection locked="0"/>
    </xf>
    <xf numFmtId="0" fontId="8" fillId="19" borderId="41" xfId="0" applyFont="1" applyFill="1" applyBorder="1" applyAlignment="1" applyProtection="1">
      <alignment horizontal="center"/>
      <protection locked="0"/>
    </xf>
    <xf numFmtId="166" fontId="27" fillId="19" borderId="42" xfId="0" applyNumberFormat="1" applyFont="1" applyFill="1" applyBorder="1" applyAlignment="1" applyProtection="1">
      <alignment horizontal="center" vertical="center"/>
      <protection locked="0"/>
    </xf>
    <xf numFmtId="0" fontId="8" fillId="19" borderId="41" xfId="0" applyFont="1" applyFill="1" applyBorder="1" applyAlignment="1" applyProtection="1">
      <alignment vertical="center"/>
      <protection locked="0"/>
    </xf>
    <xf numFmtId="165" fontId="8" fillId="19" borderId="41" xfId="11" applyFont="1" applyFill="1" applyBorder="1" applyAlignment="1" applyProtection="1">
      <alignment horizontal="center" vertical="center"/>
      <protection locked="0"/>
    </xf>
    <xf numFmtId="166" fontId="27" fillId="19" borderId="43" xfId="0" applyNumberFormat="1" applyFont="1" applyFill="1" applyBorder="1" applyAlignment="1" applyProtection="1">
      <alignment horizontal="center" vertical="center"/>
      <protection locked="0"/>
    </xf>
    <xf numFmtId="166" fontId="8" fillId="15" borderId="0" xfId="10" applyFont="1" applyFill="1" applyBorder="1" applyAlignment="1" applyProtection="1">
      <alignment horizontal="center" vertical="center"/>
      <protection locked="0"/>
    </xf>
    <xf numFmtId="166" fontId="8" fillId="15" borderId="10" xfId="10" applyFont="1" applyFill="1" applyBorder="1" applyAlignment="1" applyProtection="1">
      <alignment horizontal="center" vertical="center"/>
      <protection locked="0"/>
    </xf>
    <xf numFmtId="166" fontId="8" fillId="5" borderId="15" xfId="10" applyFont="1" applyFill="1" applyBorder="1" applyAlignment="1" applyProtection="1">
      <alignment vertical="center"/>
      <protection locked="0"/>
    </xf>
    <xf numFmtId="166" fontId="8" fillId="5" borderId="0" xfId="10" applyFont="1" applyFill="1" applyBorder="1" applyAlignment="1" applyProtection="1">
      <alignment vertical="center"/>
      <protection locked="0"/>
    </xf>
    <xf numFmtId="0" fontId="13" fillId="15" borderId="1" xfId="0" applyFont="1" applyFill="1" applyBorder="1" applyAlignment="1" applyProtection="1">
      <alignment horizontal="center" vertical="center"/>
      <protection locked="0"/>
    </xf>
    <xf numFmtId="0" fontId="0" fillId="2" borderId="0" xfId="0" applyFill="1" applyAlignment="1" applyProtection="1">
      <alignment horizontal="center"/>
      <protection locked="0"/>
    </xf>
    <xf numFmtId="0" fontId="8" fillId="2" borderId="0" xfId="0" applyFont="1" applyFill="1" applyProtection="1">
      <protection locked="0"/>
    </xf>
    <xf numFmtId="0" fontId="8" fillId="2" borderId="0" xfId="0" applyFont="1" applyFill="1" applyAlignment="1" applyProtection="1">
      <alignment horizontal="center"/>
      <protection locked="0"/>
    </xf>
    <xf numFmtId="0" fontId="8" fillId="2" borderId="0" xfId="0" applyFont="1" applyFill="1" applyAlignment="1" applyProtection="1">
      <alignment vertical="center"/>
      <protection locked="0"/>
    </xf>
    <xf numFmtId="165" fontId="8" fillId="2" borderId="0" xfId="11" applyFont="1" applyFill="1" applyAlignment="1" applyProtection="1">
      <alignment horizontal="center" vertical="center"/>
      <protection locked="0"/>
    </xf>
    <xf numFmtId="166" fontId="8" fillId="16" borderId="0" xfId="10" applyFont="1" applyFill="1" applyBorder="1" applyAlignment="1" applyProtection="1">
      <alignment horizontal="center" vertical="center"/>
      <protection locked="0"/>
    </xf>
    <xf numFmtId="166" fontId="8" fillId="19" borderId="0" xfId="10" applyFont="1" applyFill="1" applyBorder="1" applyAlignment="1" applyProtection="1">
      <alignment vertical="center"/>
      <protection locked="0"/>
    </xf>
    <xf numFmtId="0" fontId="16" fillId="0" borderId="0" xfId="0" applyFont="1" applyAlignment="1" applyProtection="1">
      <alignment horizontal="center" vertical="center"/>
      <protection locked="0"/>
    </xf>
    <xf numFmtId="0" fontId="34" fillId="2" borderId="1" xfId="0" applyFont="1" applyFill="1" applyBorder="1" applyAlignment="1">
      <alignment horizontal="center" vertical="center" wrapText="1"/>
    </xf>
    <xf numFmtId="0" fontId="35" fillId="2" borderId="4" xfId="0" applyFont="1" applyFill="1" applyBorder="1" applyAlignment="1">
      <alignment horizontal="center" vertical="center" wrapText="1"/>
    </xf>
    <xf numFmtId="0" fontId="35" fillId="2" borderId="4" xfId="0" applyFont="1" applyFill="1" applyBorder="1" applyAlignment="1">
      <alignment horizontal="center" vertical="center"/>
    </xf>
    <xf numFmtId="0" fontId="31" fillId="2" borderId="5" xfId="0" applyFont="1" applyFill="1" applyBorder="1" applyAlignment="1">
      <alignment horizontal="center" vertical="center"/>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31" fillId="2" borderId="2" xfId="0" applyFont="1" applyFill="1" applyBorder="1" applyAlignment="1">
      <alignment horizontal="center" vertical="center"/>
    </xf>
    <xf numFmtId="0" fontId="36" fillId="3" borderId="1" xfId="0" applyFont="1" applyFill="1" applyBorder="1" applyAlignment="1" applyProtection="1">
      <alignment horizontal="center" vertical="center"/>
      <protection locked="0"/>
    </xf>
    <xf numFmtId="0" fontId="36" fillId="0" borderId="1" xfId="0" applyFont="1" applyBorder="1" applyAlignment="1" applyProtection="1">
      <alignment horizontal="center" vertical="center"/>
      <protection locked="0"/>
    </xf>
    <xf numFmtId="1" fontId="37" fillId="0" borderId="1" xfId="0" applyNumberFormat="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6" fillId="0" borderId="0" xfId="0" applyFont="1" applyAlignment="1" applyProtection="1">
      <alignment vertical="center"/>
      <protection locked="0"/>
    </xf>
    <xf numFmtId="0" fontId="34" fillId="2" borderId="1" xfId="0" applyFont="1" applyFill="1" applyBorder="1" applyAlignment="1" applyProtection="1">
      <alignment horizontal="center" vertical="center" wrapText="1"/>
      <protection locked="0"/>
    </xf>
    <xf numFmtId="1" fontId="34" fillId="2" borderId="1" xfId="0" applyNumberFormat="1" applyFont="1" applyFill="1" applyBorder="1" applyAlignment="1" applyProtection="1">
      <alignment horizontal="center" vertical="center" wrapText="1"/>
      <protection locked="0"/>
    </xf>
    <xf numFmtId="0" fontId="34"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0" fontId="36" fillId="2" borderId="0" xfId="0" applyFont="1" applyFill="1" applyProtection="1">
      <protection locked="0"/>
    </xf>
    <xf numFmtId="0" fontId="34" fillId="2" borderId="4" xfId="0" applyFont="1" applyFill="1" applyBorder="1" applyAlignment="1" applyProtection="1">
      <alignment horizontal="center" vertical="center" wrapText="1"/>
      <protection locked="0"/>
    </xf>
    <xf numFmtId="1" fontId="34" fillId="2" borderId="4" xfId="0" applyNumberFormat="1" applyFont="1" applyFill="1" applyBorder="1" applyAlignment="1" applyProtection="1">
      <alignment horizontal="center" vertical="center" wrapText="1"/>
      <protection locked="0"/>
    </xf>
    <xf numFmtId="0" fontId="34" fillId="2" borderId="4" xfId="0" applyFont="1" applyFill="1" applyBorder="1" applyAlignment="1" applyProtection="1">
      <alignment horizontal="center" vertical="center"/>
      <protection locked="0"/>
    </xf>
    <xf numFmtId="0" fontId="31" fillId="2" borderId="4" xfId="0" applyFont="1" applyFill="1" applyBorder="1" applyAlignment="1" applyProtection="1">
      <alignment horizontal="center" vertical="center" wrapText="1"/>
      <protection locked="0"/>
    </xf>
    <xf numFmtId="0" fontId="34" fillId="2" borderId="1" xfId="0" applyFont="1" applyFill="1" applyBorder="1" applyAlignment="1" applyProtection="1">
      <alignment horizontal="center" vertical="center"/>
      <protection locked="0"/>
    </xf>
    <xf numFmtId="0" fontId="31" fillId="18" borderId="2" xfId="0" applyFont="1" applyFill="1" applyBorder="1" applyAlignment="1" applyProtection="1">
      <alignment horizontal="center" vertical="center"/>
      <protection locked="0"/>
    </xf>
    <xf numFmtId="0" fontId="38" fillId="2" borderId="1" xfId="0" applyFont="1" applyFill="1" applyBorder="1" applyAlignment="1">
      <alignment horizontal="center" vertical="center" wrapText="1"/>
    </xf>
    <xf numFmtId="0" fontId="31" fillId="2" borderId="1" xfId="0" applyFont="1" applyFill="1" applyBorder="1" applyAlignment="1">
      <alignment horizontal="center" vertical="center"/>
    </xf>
    <xf numFmtId="0" fontId="34" fillId="2" borderId="4"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34" fillId="2" borderId="4" xfId="0" applyFont="1" applyFill="1" applyBorder="1" applyAlignment="1">
      <alignment horizontal="center" vertical="center"/>
    </xf>
    <xf numFmtId="0" fontId="31" fillId="2" borderId="4" xfId="0" applyFont="1" applyFill="1" applyBorder="1" applyAlignment="1">
      <alignment horizontal="center" vertical="center"/>
    </xf>
    <xf numFmtId="0" fontId="36" fillId="0" borderId="0" xfId="0" applyFont="1" applyProtection="1">
      <protection locked="0"/>
    </xf>
    <xf numFmtId="0" fontId="36" fillId="0" borderId="0" xfId="0" applyFont="1" applyAlignment="1" applyProtection="1">
      <alignment horizontal="center" vertical="center"/>
      <protection locked="0"/>
    </xf>
    <xf numFmtId="1" fontId="36" fillId="0" borderId="0" xfId="0" applyNumberFormat="1" applyFont="1" applyProtection="1">
      <protection locked="0"/>
    </xf>
    <xf numFmtId="0" fontId="31" fillId="0" borderId="0" xfId="0" applyFont="1" applyAlignment="1" applyProtection="1">
      <alignment horizontal="center" vertical="center"/>
      <protection locked="0"/>
    </xf>
    <xf numFmtId="0" fontId="40"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31" fillId="18" borderId="1" xfId="0" applyFont="1" applyFill="1" applyBorder="1" applyAlignment="1" applyProtection="1">
      <alignment horizontal="center" vertical="center" wrapText="1"/>
      <protection locked="0"/>
    </xf>
    <xf numFmtId="165" fontId="0" fillId="2" borderId="0" xfId="0" applyNumberFormat="1" applyFill="1" applyProtection="1">
      <protection locked="0"/>
    </xf>
    <xf numFmtId="170" fontId="0" fillId="0" borderId="0" xfId="0" applyNumberFormat="1" applyProtection="1">
      <protection locked="0"/>
    </xf>
    <xf numFmtId="170" fontId="0" fillId="2" borderId="0" xfId="0" applyNumberFormat="1" applyFill="1" applyProtection="1">
      <protection locked="0"/>
    </xf>
    <xf numFmtId="0" fontId="29" fillId="15" borderId="44" xfId="0" applyFont="1" applyFill="1" applyBorder="1" applyAlignment="1" applyProtection="1">
      <alignment horizontal="center" vertical="center" wrapText="1"/>
      <protection locked="0"/>
    </xf>
    <xf numFmtId="170" fontId="0" fillId="0" borderId="44" xfId="0" applyNumberFormat="1" applyBorder="1" applyAlignment="1" applyProtection="1">
      <alignment vertical="center"/>
      <protection locked="0"/>
    </xf>
    <xf numFmtId="0" fontId="44" fillId="0" borderId="0" xfId="0" applyFont="1" applyProtection="1">
      <protection locked="0"/>
    </xf>
    <xf numFmtId="0" fontId="45" fillId="0" borderId="0" xfId="0" applyFont="1" applyProtection="1">
      <protection locked="0"/>
    </xf>
    <xf numFmtId="0" fontId="46" fillId="0" borderId="0" xfId="0" applyFont="1" applyProtection="1">
      <protection locked="0"/>
    </xf>
    <xf numFmtId="170" fontId="47" fillId="0" borderId="0" xfId="0" applyNumberFormat="1" applyFont="1" applyProtection="1">
      <protection locked="0"/>
    </xf>
    <xf numFmtId="3" fontId="48" fillId="0" borderId="0" xfId="0" applyNumberFormat="1" applyFont="1" applyProtection="1">
      <protection locked="0"/>
    </xf>
    <xf numFmtId="3" fontId="0" fillId="2" borderId="0" xfId="0" applyNumberFormat="1" applyFill="1" applyProtection="1">
      <protection locked="0"/>
    </xf>
    <xf numFmtId="170" fontId="49" fillId="0" borderId="0" xfId="0" applyNumberFormat="1" applyFont="1" applyProtection="1">
      <protection locked="0"/>
    </xf>
    <xf numFmtId="170" fontId="45" fillId="0" borderId="0" xfId="0" applyNumberFormat="1" applyFont="1" applyProtection="1">
      <protection locked="0"/>
    </xf>
    <xf numFmtId="0" fontId="13" fillId="15" borderId="44" xfId="0" applyFont="1" applyFill="1" applyBorder="1" applyAlignment="1" applyProtection="1">
      <alignment horizontal="center" vertical="center"/>
      <protection locked="0"/>
    </xf>
    <xf numFmtId="1" fontId="28" fillId="0" borderId="44" xfId="0" applyNumberFormat="1" applyFont="1" applyBorder="1" applyAlignment="1">
      <alignment horizontal="center" vertical="center" wrapText="1"/>
    </xf>
    <xf numFmtId="168" fontId="8" fillId="0" borderId="44" xfId="0" applyNumberFormat="1" applyFont="1" applyBorder="1" applyAlignment="1" applyProtection="1">
      <alignment horizontal="center" vertical="center"/>
      <protection locked="0"/>
    </xf>
    <xf numFmtId="0" fontId="25" fillId="0" borderId="44" xfId="0" applyFont="1" applyBorder="1" applyAlignment="1" applyProtection="1">
      <alignment horizontal="center" vertical="center"/>
      <protection locked="0"/>
    </xf>
    <xf numFmtId="0" fontId="13" fillId="15" borderId="2" xfId="0" applyFont="1" applyFill="1" applyBorder="1" applyAlignment="1" applyProtection="1">
      <alignment horizontal="center" vertical="center"/>
      <protection locked="0"/>
    </xf>
    <xf numFmtId="0" fontId="4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7" fillId="2" borderId="20" xfId="0" applyFont="1" applyFill="1" applyBorder="1" applyAlignment="1" applyProtection="1">
      <alignment horizontal="left" vertical="center" wrapText="1"/>
      <protection locked="0"/>
    </xf>
    <xf numFmtId="0" fontId="3" fillId="2" borderId="20" xfId="0" applyFont="1" applyFill="1" applyBorder="1" applyAlignment="1" applyProtection="1">
      <alignment horizontal="left" vertical="center" wrapText="1"/>
      <protection locked="0"/>
    </xf>
    <xf numFmtId="0" fontId="15" fillId="6" borderId="13" xfId="0" applyFont="1" applyFill="1" applyBorder="1" applyAlignment="1" applyProtection="1">
      <alignment horizontal="center" vertical="center" wrapText="1"/>
      <protection locked="0"/>
    </xf>
    <xf numFmtId="0" fontId="15" fillId="6" borderId="17" xfId="0" applyFont="1" applyFill="1" applyBorder="1" applyAlignment="1" applyProtection="1">
      <alignment horizontal="center" vertical="center" wrapText="1"/>
      <protection locked="0"/>
    </xf>
    <xf numFmtId="166" fontId="18" fillId="16" borderId="32" xfId="10" applyFont="1" applyFill="1" applyBorder="1" applyAlignment="1" applyProtection="1">
      <alignment horizontal="center" vertical="center" wrapText="1"/>
      <protection locked="0"/>
    </xf>
    <xf numFmtId="166" fontId="18" fillId="16" borderId="33" xfId="10" applyFont="1" applyFill="1" applyBorder="1" applyAlignment="1" applyProtection="1">
      <alignment horizontal="center" vertical="center" wrapText="1"/>
      <protection locked="0"/>
    </xf>
    <xf numFmtId="166" fontId="18" fillId="16" borderId="27" xfId="10" applyFont="1" applyFill="1" applyBorder="1" applyAlignment="1" applyProtection="1">
      <alignment horizontal="center" vertical="center" wrapText="1"/>
      <protection locked="0"/>
    </xf>
    <xf numFmtId="166" fontId="22" fillId="11" borderId="22" xfId="10" applyFont="1" applyFill="1" applyBorder="1" applyAlignment="1" applyProtection="1">
      <alignment horizontal="center" vertical="center" wrapText="1"/>
      <protection locked="0"/>
    </xf>
    <xf numFmtId="166" fontId="22" fillId="11" borderId="31" xfId="10" applyFont="1" applyFill="1" applyBorder="1" applyAlignment="1" applyProtection="1">
      <alignment horizontal="center" vertical="center" wrapText="1"/>
      <protection locked="0"/>
    </xf>
    <xf numFmtId="166" fontId="5" fillId="11" borderId="30" xfId="10" applyFont="1" applyFill="1" applyBorder="1" applyAlignment="1" applyProtection="1">
      <alignment horizontal="center"/>
      <protection locked="0"/>
    </xf>
    <xf numFmtId="166" fontId="5" fillId="11" borderId="8" xfId="10" applyFont="1" applyFill="1" applyBorder="1" applyAlignment="1" applyProtection="1">
      <alignment horizontal="center"/>
      <protection locked="0"/>
    </xf>
    <xf numFmtId="0" fontId="24" fillId="14" borderId="8" xfId="0" applyFont="1" applyFill="1" applyBorder="1" applyAlignment="1" applyProtection="1">
      <alignment horizontal="center" vertical="center" wrapText="1"/>
      <protection locked="0"/>
    </xf>
    <xf numFmtId="0" fontId="24" fillId="14" borderId="1" xfId="0" applyFont="1" applyFill="1" applyBorder="1" applyAlignment="1" applyProtection="1">
      <alignment horizontal="center" vertical="center" wrapText="1"/>
      <protection locked="0"/>
    </xf>
    <xf numFmtId="0" fontId="5" fillId="5" borderId="18" xfId="0" applyFont="1" applyFill="1" applyBorder="1" applyAlignment="1" applyProtection="1">
      <alignment horizontal="center" vertical="center"/>
      <protection locked="0"/>
    </xf>
    <xf numFmtId="0" fontId="5" fillId="5" borderId="15" xfId="0" applyFont="1" applyFill="1" applyBorder="1" applyAlignment="1" applyProtection="1">
      <alignment horizontal="center" vertical="center"/>
      <protection locked="0"/>
    </xf>
    <xf numFmtId="0" fontId="5" fillId="5" borderId="16" xfId="0" applyFont="1" applyFill="1" applyBorder="1" applyAlignment="1" applyProtection="1">
      <alignment horizontal="center" vertical="center"/>
      <protection locked="0"/>
    </xf>
    <xf numFmtId="0" fontId="21" fillId="12" borderId="7" xfId="0" applyFont="1" applyFill="1" applyBorder="1" applyAlignment="1">
      <alignment horizontal="center" vertical="center" wrapText="1"/>
    </xf>
    <xf numFmtId="0" fontId="21" fillId="12" borderId="8" xfId="0" applyFont="1" applyFill="1" applyBorder="1" applyAlignment="1">
      <alignment horizontal="center" vertical="center" wrapText="1"/>
    </xf>
    <xf numFmtId="0" fontId="21" fillId="12" borderId="9" xfId="0" applyFont="1" applyFill="1" applyBorder="1" applyAlignment="1">
      <alignment horizontal="center" vertical="center" wrapText="1"/>
    </xf>
    <xf numFmtId="0" fontId="5" fillId="13" borderId="7" xfId="0" applyFont="1" applyFill="1" applyBorder="1" applyAlignment="1">
      <alignment horizontal="center" vertical="center" wrapText="1"/>
    </xf>
    <xf numFmtId="0" fontId="5" fillId="13" borderId="8" xfId="0" applyFont="1" applyFill="1" applyBorder="1" applyAlignment="1">
      <alignment horizontal="center" vertical="center" wrapText="1"/>
    </xf>
    <xf numFmtId="0" fontId="5" fillId="13" borderId="9" xfId="0" applyFont="1" applyFill="1" applyBorder="1" applyAlignment="1">
      <alignment horizontal="center" vertical="center" wrapText="1"/>
    </xf>
    <xf numFmtId="166" fontId="22" fillId="12" borderId="28" xfId="10" applyFont="1" applyFill="1" applyBorder="1" applyAlignment="1" applyProtection="1">
      <alignment horizontal="center" vertical="center" wrapText="1"/>
      <protection locked="0"/>
    </xf>
    <xf numFmtId="166" fontId="22" fillId="12" borderId="29" xfId="10" applyFont="1" applyFill="1" applyBorder="1" applyAlignment="1" applyProtection="1">
      <alignment horizontal="center" vertical="center" wrapText="1"/>
      <protection locked="0"/>
    </xf>
    <xf numFmtId="166" fontId="22" fillId="13" borderId="28" xfId="10" applyFont="1" applyFill="1" applyBorder="1" applyAlignment="1" applyProtection="1">
      <alignment horizontal="center" vertical="center" wrapText="1"/>
      <protection locked="0"/>
    </xf>
    <xf numFmtId="166" fontId="22" fillId="13" borderId="29" xfId="10" applyFont="1" applyFill="1" applyBorder="1" applyAlignment="1" applyProtection="1">
      <alignment horizontal="center" vertical="center" wrapText="1"/>
      <protection locked="0"/>
    </xf>
    <xf numFmtId="0" fontId="26" fillId="15" borderId="18" xfId="0" applyFont="1" applyFill="1" applyBorder="1" applyAlignment="1" applyProtection="1">
      <alignment horizontal="center" wrapText="1"/>
      <protection locked="0"/>
    </xf>
    <xf numFmtId="0" fontId="26" fillId="15" borderId="19" xfId="0" applyFont="1" applyFill="1" applyBorder="1" applyAlignment="1" applyProtection="1">
      <alignment horizontal="center" wrapText="1"/>
      <protection locked="0"/>
    </xf>
    <xf numFmtId="0" fontId="26" fillId="15" borderId="14" xfId="0" applyFont="1" applyFill="1" applyBorder="1" applyAlignment="1" applyProtection="1">
      <alignment horizontal="center" wrapText="1"/>
      <protection locked="0"/>
    </xf>
    <xf numFmtId="0" fontId="26" fillId="5" borderId="18" xfId="0" applyFont="1" applyFill="1" applyBorder="1" applyAlignment="1" applyProtection="1">
      <alignment horizontal="center" vertical="center" wrapText="1"/>
      <protection locked="0"/>
    </xf>
    <xf numFmtId="0" fontId="26" fillId="5" borderId="19" xfId="0" applyFont="1" applyFill="1" applyBorder="1" applyAlignment="1" applyProtection="1">
      <alignment horizontal="center" vertical="center" wrapText="1"/>
      <protection locked="0"/>
    </xf>
    <xf numFmtId="0" fontId="32" fillId="2" borderId="0" xfId="0" applyFont="1" applyFill="1" applyAlignment="1" applyProtection="1">
      <alignment horizontal="center" vertical="center" wrapText="1"/>
      <protection locked="0"/>
    </xf>
    <xf numFmtId="0" fontId="8" fillId="2" borderId="0" xfId="0" applyFont="1" applyFill="1" applyAlignment="1" applyProtection="1">
      <alignment horizontal="center" vertical="center" wrapText="1"/>
      <protection locked="0"/>
    </xf>
    <xf numFmtId="165" fontId="27" fillId="17" borderId="44" xfId="11" applyFont="1" applyFill="1" applyBorder="1" applyAlignment="1" applyProtection="1">
      <alignment horizontal="center" vertical="center"/>
      <protection locked="0"/>
    </xf>
    <xf numFmtId="165" fontId="9" fillId="4" borderId="44" xfId="11" applyFont="1" applyFill="1" applyBorder="1" applyAlignment="1">
      <alignment horizontal="center" vertical="center"/>
    </xf>
    <xf numFmtId="1" fontId="9" fillId="4" borderId="44" xfId="0" applyNumberFormat="1" applyFont="1" applyFill="1" applyBorder="1" applyAlignment="1">
      <alignment horizontal="center" vertical="center"/>
    </xf>
    <xf numFmtId="169" fontId="8" fillId="2" borderId="44" xfId="11" applyNumberFormat="1" applyFont="1" applyFill="1" applyBorder="1" applyAlignment="1" applyProtection="1">
      <alignment horizontal="center" vertical="center"/>
      <protection locked="0"/>
    </xf>
    <xf numFmtId="165" fontId="8" fillId="2" borderId="44" xfId="11" applyFont="1" applyFill="1" applyBorder="1" applyAlignment="1" applyProtection="1">
      <alignment horizontal="center" vertical="center"/>
      <protection locked="0"/>
    </xf>
    <xf numFmtId="1" fontId="9" fillId="4" borderId="45" xfId="0" applyNumberFormat="1" applyFont="1" applyFill="1" applyBorder="1" applyAlignment="1">
      <alignment horizontal="center" vertical="center"/>
    </xf>
    <xf numFmtId="0" fontId="8" fillId="20" borderId="0" xfId="0" applyFont="1" applyFill="1" applyProtection="1">
      <protection locked="0"/>
    </xf>
    <xf numFmtId="170" fontId="48" fillId="0" borderId="0" xfId="0" applyNumberFormat="1" applyFont="1" applyProtection="1">
      <protection locked="0"/>
    </xf>
  </cellXfs>
  <cellStyles count="12">
    <cellStyle name="Millares [0] 2" xfId="7" xr:uid="{00000000-0005-0000-0000-000000000000}"/>
    <cellStyle name="Millares 2" xfId="8" xr:uid="{00000000-0005-0000-0000-000001000000}"/>
    <cellStyle name="Moneda" xfId="10" builtinId="4"/>
    <cellStyle name="Moneda [0]" xfId="11" builtinId="7"/>
    <cellStyle name="Normal" xfId="0" builtinId="0"/>
    <cellStyle name="Normal 2" xfId="1" xr:uid="{00000000-0005-0000-0000-000003000000}"/>
    <cellStyle name="Normal 2 2" xfId="4" xr:uid="{00000000-0005-0000-0000-000004000000}"/>
    <cellStyle name="Normal 3" xfId="3" xr:uid="{00000000-0005-0000-0000-000005000000}"/>
    <cellStyle name="Normal 4" xfId="6" xr:uid="{00000000-0005-0000-0000-000006000000}"/>
    <cellStyle name="Normal 5" xfId="5" xr:uid="{00000000-0005-0000-0000-000007000000}"/>
    <cellStyle name="Normal 6" xfId="2" xr:uid="{00000000-0005-0000-0000-000008000000}"/>
    <cellStyle name="Normal 7" xfId="9" xr:uid="{00000000-0005-0000-0000-000009000000}"/>
  </cellStyles>
  <dxfs count="15">
    <dxf>
      <font>
        <b val="0"/>
        <i val="0"/>
        <strike val="0"/>
        <condense val="0"/>
        <extend val="0"/>
        <outline val="0"/>
        <shadow val="0"/>
        <u val="none"/>
        <vertAlign val="baseline"/>
        <sz val="11"/>
        <color rgb="FF000000"/>
        <name val="Arial Narrow"/>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numFmt numFmtId="1" formatCode="0"/>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theme="1" tint="4.9989318521683403E-2"/>
        <name val="Arial Narrow"/>
        <scheme val="none"/>
      </font>
      <fill>
        <patternFill>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tint="4.9989318521683403E-2"/>
        <name val="Arial Narrow"/>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outline val="0"/>
        <shadow val="0"/>
        <u val="none"/>
        <vertAlign val="baseline"/>
        <sz val="11"/>
        <name val="Arial Narrow"/>
        <scheme val="none"/>
      </font>
      <fill>
        <patternFill>
          <fgColor indexed="64"/>
          <bgColor them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Narrow"/>
        <scheme val="none"/>
      </font>
      <fill>
        <patternFill patternType="solid">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Narrow"/>
        <scheme val="none"/>
      </font>
      <alignment horizontal="center" vertical="center" textRotation="0" wrapText="0"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colors>
    <mruColors>
      <color rgb="FF99FF66"/>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723900</xdr:colOff>
      <xdr:row>4</xdr:row>
      <xdr:rowOff>9524</xdr:rowOff>
    </xdr:from>
    <xdr:to>
      <xdr:col>15</xdr:col>
      <xdr:colOff>31832</xdr:colOff>
      <xdr:row>7</xdr:row>
      <xdr:rowOff>990599</xdr:rowOff>
    </xdr:to>
    <xdr:pic>
      <xdr:nvPicPr>
        <xdr:cNvPr id="2" name="Imagen 1">
          <a:extLst>
            <a:ext uri="{FF2B5EF4-FFF2-40B4-BE49-F238E27FC236}">
              <a16:creationId xmlns:a16="http://schemas.microsoft.com/office/drawing/2014/main" id="{2FD30B00-C6D9-7401-3789-1611F5CFEB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82525" y="676274"/>
          <a:ext cx="6165932" cy="50387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a2" displayName="Tabla2" ref="A1:J28" totalsRowShown="0" headerRowDxfId="14" dataDxfId="13" headerRowBorderDxfId="11" tableBorderDxfId="12" totalsRowBorderDxfId="10">
  <autoFilter ref="A1:J28" xr:uid="{00000000-0009-0000-0100-000002000000}"/>
  <tableColumns count="10">
    <tableColumn id="1" xr3:uid="{00000000-0010-0000-0000-000001000000}" name="ÍTEM" dataDxfId="9"/>
    <tableColumn id="2" xr3:uid="{00000000-0010-0000-0000-000002000000}" name="DESCRIPCIÓN DEL ELEMENTO" dataDxfId="8"/>
    <tableColumn id="3" xr3:uid="{00000000-0010-0000-0000-000003000000}" name="AREA SOLICITANTE" dataDxfId="7"/>
    <tableColumn id="4" xr3:uid="{00000000-0010-0000-0000-000004000000}" name="DIRECCIÓN RESPONSABLE" dataDxfId="6"/>
    <tableColumn id="12" xr3:uid="{75B0EAE0-11ED-455E-BDC5-7082791A7253}" name="CANTIDAD" dataDxfId="5"/>
    <tableColumn id="5" xr3:uid="{00000000-0010-0000-0000-000005000000}" name="TIPOGRAFIA" dataDxfId="4"/>
    <tableColumn id="6" xr3:uid="{00000000-0010-0000-0000-000006000000}" name="TIPO PAPEL" dataDxfId="3"/>
    <tableColumn id="7" xr3:uid="{00000000-0010-0000-0000-000007000000}" name="MEDIDAS" dataDxfId="2"/>
    <tableColumn id="8" xr3:uid="{00000000-0010-0000-0000-000008000000}" name="CODIFICACIÓN" dataDxfId="1"/>
    <tableColumn id="9" xr3:uid="{00000000-0010-0000-0000-000009000000}" name="ESPECIFICACIONES " dataDxfId="0"/>
  </tableColumns>
  <tableStyleInfo name="TableStyleDark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4.9989318521683403E-2"/>
  </sheetPr>
  <dimension ref="A1:K31"/>
  <sheetViews>
    <sheetView topLeftCell="G1" zoomScale="85" zoomScaleNormal="85" workbookViewId="0">
      <selection activeCell="E4" sqref="E4"/>
    </sheetView>
  </sheetViews>
  <sheetFormatPr defaultColWidth="11.42578125" defaultRowHeight="12.75" customHeight="1"/>
  <cols>
    <col min="1" max="1" width="11.42578125" style="5"/>
    <col min="2" max="2" width="54.28515625" style="1" customWidth="1"/>
    <col min="3" max="3" width="34.42578125" style="1" customWidth="1"/>
    <col min="4" max="4" width="25.140625" style="5" customWidth="1"/>
    <col min="5" max="5" width="30.7109375" style="6" customWidth="1"/>
    <col min="6" max="6" width="43.85546875" style="1" customWidth="1"/>
    <col min="7" max="7" width="55.42578125" style="1" customWidth="1"/>
    <col min="8" max="8" width="61.85546875" style="5" customWidth="1"/>
    <col min="9" max="9" width="13.7109375" style="1" customWidth="1"/>
    <col min="10" max="10" width="66.28515625" style="104" customWidth="1"/>
    <col min="11" max="11" width="23.85546875" style="1" customWidth="1"/>
    <col min="12" max="16384" width="11.42578125" style="1"/>
  </cols>
  <sheetData>
    <row r="1" spans="1:11" s="3" customFormat="1" ht="68.25" customHeight="1">
      <c r="A1" s="112" t="s">
        <v>0</v>
      </c>
      <c r="B1" s="113" t="s">
        <v>1</v>
      </c>
      <c r="C1" s="113" t="s">
        <v>2</v>
      </c>
      <c r="D1" s="113" t="s">
        <v>3</v>
      </c>
      <c r="E1" s="114" t="s">
        <v>4</v>
      </c>
      <c r="F1" s="113" t="s">
        <v>5</v>
      </c>
      <c r="G1" s="113" t="s">
        <v>6</v>
      </c>
      <c r="H1" s="113" t="s">
        <v>7</v>
      </c>
      <c r="I1" s="113" t="s">
        <v>8</v>
      </c>
      <c r="J1" s="115" t="s">
        <v>9</v>
      </c>
      <c r="K1" s="116"/>
    </row>
    <row r="2" spans="1:11" s="4" customFormat="1" ht="123" customHeight="1">
      <c r="A2" s="112">
        <v>1</v>
      </c>
      <c r="B2" s="128" t="s">
        <v>10</v>
      </c>
      <c r="C2" s="105" t="s">
        <v>11</v>
      </c>
      <c r="D2" s="117" t="s">
        <v>12</v>
      </c>
      <c r="E2" s="118">
        <v>25000</v>
      </c>
      <c r="F2" s="105" t="s">
        <v>13</v>
      </c>
      <c r="G2" s="105" t="s">
        <v>14</v>
      </c>
      <c r="H2" s="105" t="s">
        <v>15</v>
      </c>
      <c r="I2" s="119" t="s">
        <v>16</v>
      </c>
      <c r="J2" s="120" t="s">
        <v>17</v>
      </c>
      <c r="K2" s="121"/>
    </row>
    <row r="3" spans="1:11" s="4" customFormat="1" ht="112.5" customHeight="1">
      <c r="A3" s="112">
        <v>2</v>
      </c>
      <c r="B3" s="105" t="s">
        <v>18</v>
      </c>
      <c r="C3" s="105" t="s">
        <v>19</v>
      </c>
      <c r="D3" s="117" t="s">
        <v>20</v>
      </c>
      <c r="E3" s="118">
        <v>200</v>
      </c>
      <c r="F3" s="105" t="s">
        <v>21</v>
      </c>
      <c r="G3" s="105" t="s">
        <v>22</v>
      </c>
      <c r="H3" s="105" t="s">
        <v>23</v>
      </c>
      <c r="I3" s="119" t="s">
        <v>16</v>
      </c>
      <c r="J3" s="120" t="s">
        <v>24</v>
      </c>
      <c r="K3" s="121"/>
    </row>
    <row r="4" spans="1:11" s="4" customFormat="1" ht="109.5" customHeight="1">
      <c r="A4" s="112">
        <v>3</v>
      </c>
      <c r="B4" s="105" t="s">
        <v>25</v>
      </c>
      <c r="C4" s="105" t="s">
        <v>19</v>
      </c>
      <c r="D4" s="117" t="s">
        <v>20</v>
      </c>
      <c r="E4" s="118">
        <v>200</v>
      </c>
      <c r="F4" s="105" t="s">
        <v>21</v>
      </c>
      <c r="G4" s="105" t="s">
        <v>22</v>
      </c>
      <c r="H4" s="105" t="s">
        <v>26</v>
      </c>
      <c r="I4" s="119" t="s">
        <v>16</v>
      </c>
      <c r="J4" s="120" t="s">
        <v>24</v>
      </c>
      <c r="K4" s="121"/>
    </row>
    <row r="5" spans="1:11" s="4" customFormat="1" ht="157.5" customHeight="1">
      <c r="A5" s="112">
        <v>4</v>
      </c>
      <c r="B5" s="105" t="s">
        <v>27</v>
      </c>
      <c r="C5" s="105" t="s">
        <v>28</v>
      </c>
      <c r="D5" s="117" t="s">
        <v>12</v>
      </c>
      <c r="E5" s="118">
        <v>130</v>
      </c>
      <c r="F5" s="105" t="s">
        <v>29</v>
      </c>
      <c r="G5" s="105" t="s">
        <v>30</v>
      </c>
      <c r="H5" s="105" t="s">
        <v>31</v>
      </c>
      <c r="I5" s="105" t="s">
        <v>32</v>
      </c>
      <c r="J5" s="120" t="s">
        <v>33</v>
      </c>
      <c r="K5" s="121"/>
    </row>
    <row r="6" spans="1:11" s="4" customFormat="1" ht="157.5" customHeight="1">
      <c r="A6" s="112">
        <v>5</v>
      </c>
      <c r="B6" s="105" t="s">
        <v>34</v>
      </c>
      <c r="C6" s="105" t="s">
        <v>28</v>
      </c>
      <c r="D6" s="117" t="s">
        <v>12</v>
      </c>
      <c r="E6" s="118">
        <v>650</v>
      </c>
      <c r="F6" s="105" t="s">
        <v>29</v>
      </c>
      <c r="G6" s="105" t="s">
        <v>35</v>
      </c>
      <c r="H6" s="105" t="s">
        <v>36</v>
      </c>
      <c r="I6" s="105" t="s">
        <v>37</v>
      </c>
      <c r="J6" s="120" t="s">
        <v>38</v>
      </c>
      <c r="K6" s="121"/>
    </row>
    <row r="7" spans="1:11" s="4" customFormat="1" ht="157.5" customHeight="1">
      <c r="A7" s="112">
        <v>6</v>
      </c>
      <c r="B7" s="105" t="s">
        <v>39</v>
      </c>
      <c r="C7" s="105" t="s">
        <v>28</v>
      </c>
      <c r="D7" s="117" t="s">
        <v>12</v>
      </c>
      <c r="E7" s="118">
        <v>130</v>
      </c>
      <c r="F7" s="105" t="s">
        <v>40</v>
      </c>
      <c r="G7" s="105" t="s">
        <v>41</v>
      </c>
      <c r="H7" s="105" t="s">
        <v>42</v>
      </c>
      <c r="I7" s="105" t="s">
        <v>43</v>
      </c>
      <c r="J7" s="120" t="s">
        <v>44</v>
      </c>
      <c r="K7" s="121"/>
    </row>
    <row r="8" spans="1:11" s="4" customFormat="1" ht="157.5" customHeight="1">
      <c r="A8" s="112">
        <v>7</v>
      </c>
      <c r="B8" s="122" t="s">
        <v>45</v>
      </c>
      <c r="C8" s="122" t="s">
        <v>28</v>
      </c>
      <c r="D8" s="117" t="s">
        <v>12</v>
      </c>
      <c r="E8" s="123">
        <v>2600</v>
      </c>
      <c r="F8" s="122" t="s">
        <v>29</v>
      </c>
      <c r="G8" s="122" t="s">
        <v>30</v>
      </c>
      <c r="H8" s="122" t="s">
        <v>46</v>
      </c>
      <c r="I8" s="124" t="s">
        <v>47</v>
      </c>
      <c r="J8" s="125" t="s">
        <v>48</v>
      </c>
      <c r="K8" s="121"/>
    </row>
    <row r="9" spans="1:11" s="4" customFormat="1" ht="157.5" customHeight="1">
      <c r="A9" s="112">
        <v>8</v>
      </c>
      <c r="B9" s="122" t="s">
        <v>49</v>
      </c>
      <c r="C9" s="122" t="s">
        <v>28</v>
      </c>
      <c r="D9" s="117" t="s">
        <v>12</v>
      </c>
      <c r="E9" s="123">
        <v>2600</v>
      </c>
      <c r="F9" s="122" t="s">
        <v>29</v>
      </c>
      <c r="G9" s="122" t="s">
        <v>35</v>
      </c>
      <c r="H9" s="122" t="s">
        <v>50</v>
      </c>
      <c r="I9" s="124" t="s">
        <v>51</v>
      </c>
      <c r="J9" s="125" t="s">
        <v>52</v>
      </c>
      <c r="K9" s="121"/>
    </row>
    <row r="10" spans="1:11" s="4" customFormat="1" ht="157.5" customHeight="1">
      <c r="A10" s="112">
        <v>9</v>
      </c>
      <c r="B10" s="122" t="s">
        <v>53</v>
      </c>
      <c r="C10" s="122" t="s">
        <v>28</v>
      </c>
      <c r="D10" s="117" t="s">
        <v>12</v>
      </c>
      <c r="E10" s="123">
        <v>2600</v>
      </c>
      <c r="F10" s="122" t="s">
        <v>54</v>
      </c>
      <c r="G10" s="122" t="s">
        <v>41</v>
      </c>
      <c r="H10" s="105" t="s">
        <v>42</v>
      </c>
      <c r="I10" s="124" t="s">
        <v>55</v>
      </c>
      <c r="J10" s="120" t="s">
        <v>56</v>
      </c>
      <c r="K10" s="121"/>
    </row>
    <row r="11" spans="1:11" s="4" customFormat="1" ht="157.5" customHeight="1">
      <c r="A11" s="112">
        <v>10</v>
      </c>
      <c r="B11" s="119" t="s">
        <v>57</v>
      </c>
      <c r="C11" s="105" t="s">
        <v>58</v>
      </c>
      <c r="D11" s="126" t="s">
        <v>59</v>
      </c>
      <c r="E11" s="118">
        <v>500</v>
      </c>
      <c r="F11" s="105" t="s">
        <v>60</v>
      </c>
      <c r="G11" s="105" t="s">
        <v>61</v>
      </c>
      <c r="H11" s="105" t="s">
        <v>62</v>
      </c>
      <c r="I11" s="119" t="s">
        <v>63</v>
      </c>
      <c r="J11" s="120" t="s">
        <v>64</v>
      </c>
      <c r="K11" s="121"/>
    </row>
    <row r="12" spans="1:11" s="4" customFormat="1" ht="157.5" customHeight="1">
      <c r="A12" s="112">
        <v>11</v>
      </c>
      <c r="B12" s="119" t="s">
        <v>65</v>
      </c>
      <c r="C12" s="105" t="s">
        <v>66</v>
      </c>
      <c r="D12" s="126" t="s">
        <v>59</v>
      </c>
      <c r="E12" s="118">
        <v>500</v>
      </c>
      <c r="F12" s="105" t="s">
        <v>60</v>
      </c>
      <c r="G12" s="105" t="s">
        <v>61</v>
      </c>
      <c r="H12" s="105" t="s">
        <v>62</v>
      </c>
      <c r="I12" s="119" t="s">
        <v>67</v>
      </c>
      <c r="J12" s="120" t="s">
        <v>64</v>
      </c>
      <c r="K12" s="121"/>
    </row>
    <row r="13" spans="1:11" s="4" customFormat="1" ht="96.75" customHeight="1">
      <c r="A13" s="112">
        <v>12</v>
      </c>
      <c r="B13" s="105" t="s">
        <v>68</v>
      </c>
      <c r="C13" s="105" t="s">
        <v>69</v>
      </c>
      <c r="D13" s="126" t="s">
        <v>59</v>
      </c>
      <c r="E13" s="118">
        <v>300</v>
      </c>
      <c r="F13" s="105" t="s">
        <v>60</v>
      </c>
      <c r="G13" s="105" t="s">
        <v>70</v>
      </c>
      <c r="H13" s="105" t="s">
        <v>71</v>
      </c>
      <c r="I13" s="119" t="s">
        <v>16</v>
      </c>
      <c r="J13" s="120" t="s">
        <v>72</v>
      </c>
      <c r="K13" s="121"/>
    </row>
    <row r="14" spans="1:11" s="4" customFormat="1" ht="157.5" customHeight="1">
      <c r="A14" s="112">
        <v>13</v>
      </c>
      <c r="B14" s="105" t="s">
        <v>73</v>
      </c>
      <c r="C14" s="120" t="s">
        <v>74</v>
      </c>
      <c r="D14" s="120" t="s">
        <v>75</v>
      </c>
      <c r="E14" s="123">
        <v>200</v>
      </c>
      <c r="F14" s="105" t="s">
        <v>60</v>
      </c>
      <c r="G14" s="105" t="s">
        <v>22</v>
      </c>
      <c r="H14" s="140" t="s">
        <v>76</v>
      </c>
      <c r="I14" s="119" t="s">
        <v>16</v>
      </c>
      <c r="J14" s="127" t="s">
        <v>24</v>
      </c>
      <c r="K14" s="121"/>
    </row>
    <row r="15" spans="1:11" s="4" customFormat="1" ht="157.5" customHeight="1">
      <c r="A15" s="112">
        <v>14</v>
      </c>
      <c r="B15" s="105" t="s">
        <v>77</v>
      </c>
      <c r="C15" s="120" t="s">
        <v>78</v>
      </c>
      <c r="D15" s="120" t="s">
        <v>75</v>
      </c>
      <c r="E15" s="123">
        <v>200</v>
      </c>
      <c r="F15" s="105" t="s">
        <v>60</v>
      </c>
      <c r="G15" s="105" t="s">
        <v>22</v>
      </c>
      <c r="H15" s="140" t="s">
        <v>79</v>
      </c>
      <c r="I15" s="119" t="s">
        <v>16</v>
      </c>
      <c r="J15" s="127" t="s">
        <v>24</v>
      </c>
      <c r="K15" s="121"/>
    </row>
    <row r="16" spans="1:11" s="4" customFormat="1" ht="157.5" customHeight="1">
      <c r="A16" s="112">
        <v>15</v>
      </c>
      <c r="B16" s="105" t="s">
        <v>80</v>
      </c>
      <c r="C16" s="105" t="s">
        <v>81</v>
      </c>
      <c r="D16" s="117" t="s">
        <v>82</v>
      </c>
      <c r="E16" s="118" t="s">
        <v>83</v>
      </c>
      <c r="F16" s="105" t="s">
        <v>60</v>
      </c>
      <c r="G16" s="105" t="s">
        <v>84</v>
      </c>
      <c r="H16" s="105" t="s">
        <v>85</v>
      </c>
      <c r="I16" s="105" t="s">
        <v>16</v>
      </c>
      <c r="J16" s="120" t="s">
        <v>86</v>
      </c>
      <c r="K16" s="121"/>
    </row>
    <row r="17" spans="1:11" s="4" customFormat="1" ht="157.5" customHeight="1">
      <c r="A17" s="112">
        <v>16</v>
      </c>
      <c r="B17" s="105" t="s">
        <v>87</v>
      </c>
      <c r="C17" s="128" t="s">
        <v>88</v>
      </c>
      <c r="D17" s="117" t="s">
        <v>75</v>
      </c>
      <c r="E17" s="118" t="s">
        <v>89</v>
      </c>
      <c r="F17" s="105" t="s">
        <v>13</v>
      </c>
      <c r="G17" s="105" t="s">
        <v>90</v>
      </c>
      <c r="H17" s="105" t="s">
        <v>91</v>
      </c>
      <c r="I17" s="119" t="s">
        <v>16</v>
      </c>
      <c r="J17" s="120" t="s">
        <v>92</v>
      </c>
      <c r="K17" s="121"/>
    </row>
    <row r="18" spans="1:11" s="4" customFormat="1" ht="157.5" customHeight="1">
      <c r="A18" s="112">
        <v>17</v>
      </c>
      <c r="B18" s="105" t="s">
        <v>93</v>
      </c>
      <c r="C18" s="105" t="s">
        <v>94</v>
      </c>
      <c r="D18" s="126" t="s">
        <v>59</v>
      </c>
      <c r="E18" s="118">
        <v>5</v>
      </c>
      <c r="F18" s="105" t="s">
        <v>95</v>
      </c>
      <c r="G18" s="105" t="s">
        <v>61</v>
      </c>
      <c r="H18" s="105" t="s">
        <v>96</v>
      </c>
      <c r="I18" s="119" t="s">
        <v>16</v>
      </c>
      <c r="J18" s="129" t="s">
        <v>64</v>
      </c>
      <c r="K18" s="121"/>
    </row>
    <row r="19" spans="1:11" s="4" customFormat="1" ht="157.5" customHeight="1">
      <c r="A19" s="112">
        <v>18</v>
      </c>
      <c r="B19" s="105" t="s">
        <v>93</v>
      </c>
      <c r="C19" s="105" t="s">
        <v>94</v>
      </c>
      <c r="D19" s="126" t="s">
        <v>59</v>
      </c>
      <c r="E19" s="118">
        <v>20</v>
      </c>
      <c r="F19" s="105" t="s">
        <v>95</v>
      </c>
      <c r="G19" s="105" t="s">
        <v>61</v>
      </c>
      <c r="H19" s="105" t="s">
        <v>97</v>
      </c>
      <c r="I19" s="119" t="s">
        <v>16</v>
      </c>
      <c r="J19" s="129" t="s">
        <v>64</v>
      </c>
      <c r="K19" s="121"/>
    </row>
    <row r="20" spans="1:11" s="4" customFormat="1" ht="157.5" customHeight="1">
      <c r="A20" s="112">
        <v>19</v>
      </c>
      <c r="B20" s="105" t="s">
        <v>98</v>
      </c>
      <c r="C20" s="105" t="s">
        <v>94</v>
      </c>
      <c r="D20" s="126" t="s">
        <v>59</v>
      </c>
      <c r="E20" s="118">
        <v>5</v>
      </c>
      <c r="F20" s="105" t="s">
        <v>95</v>
      </c>
      <c r="G20" s="105" t="s">
        <v>61</v>
      </c>
      <c r="H20" s="105" t="s">
        <v>99</v>
      </c>
      <c r="I20" s="119" t="s">
        <v>16</v>
      </c>
      <c r="J20" s="129" t="s">
        <v>64</v>
      </c>
      <c r="K20" s="121"/>
    </row>
    <row r="21" spans="1:11" s="4" customFormat="1" ht="157.5" customHeight="1">
      <c r="A21" s="112">
        <v>20</v>
      </c>
      <c r="B21" s="105" t="s">
        <v>98</v>
      </c>
      <c r="C21" s="105" t="s">
        <v>94</v>
      </c>
      <c r="D21" s="126" t="s">
        <v>59</v>
      </c>
      <c r="E21" s="118">
        <v>10</v>
      </c>
      <c r="F21" s="105" t="s">
        <v>95</v>
      </c>
      <c r="G21" s="105" t="s">
        <v>61</v>
      </c>
      <c r="H21" s="105" t="s">
        <v>100</v>
      </c>
      <c r="I21" s="119" t="s">
        <v>16</v>
      </c>
      <c r="J21" s="129" t="s">
        <v>64</v>
      </c>
      <c r="K21" s="121"/>
    </row>
    <row r="22" spans="1:11" ht="157.5" customHeight="1">
      <c r="A22" s="112">
        <v>21</v>
      </c>
      <c r="B22" s="130" t="s">
        <v>101</v>
      </c>
      <c r="C22" s="131" t="s">
        <v>102</v>
      </c>
      <c r="D22" s="124" t="s">
        <v>59</v>
      </c>
      <c r="E22" s="123">
        <v>500</v>
      </c>
      <c r="F22" s="130" t="s">
        <v>95</v>
      </c>
      <c r="G22" s="130" t="s">
        <v>61</v>
      </c>
      <c r="H22" s="130" t="s">
        <v>103</v>
      </c>
      <c r="I22" s="132" t="s">
        <v>16</v>
      </c>
      <c r="J22" s="133" t="s">
        <v>64</v>
      </c>
      <c r="K22" s="134"/>
    </row>
    <row r="23" spans="1:11" ht="157.5" customHeight="1">
      <c r="A23" s="112">
        <v>22</v>
      </c>
      <c r="B23" s="106" t="s">
        <v>104</v>
      </c>
      <c r="C23" s="106" t="s">
        <v>105</v>
      </c>
      <c r="D23" s="107" t="s">
        <v>106</v>
      </c>
      <c r="E23" s="106">
        <v>20000</v>
      </c>
      <c r="F23" s="106" t="s">
        <v>13</v>
      </c>
      <c r="G23" s="106" t="s">
        <v>107</v>
      </c>
      <c r="H23" s="106" t="s">
        <v>108</v>
      </c>
      <c r="I23" s="107" t="s">
        <v>16</v>
      </c>
      <c r="J23" s="108" t="s">
        <v>109</v>
      </c>
      <c r="K23" s="134"/>
    </row>
    <row r="24" spans="1:11" ht="157.5" customHeight="1">
      <c r="A24" s="112">
        <v>23</v>
      </c>
      <c r="B24" s="106" t="s">
        <v>110</v>
      </c>
      <c r="C24" s="106" t="s">
        <v>111</v>
      </c>
      <c r="D24" s="107" t="s">
        <v>106</v>
      </c>
      <c r="E24" s="106">
        <v>2000</v>
      </c>
      <c r="F24" s="106" t="s">
        <v>13</v>
      </c>
      <c r="G24" s="106" t="s">
        <v>112</v>
      </c>
      <c r="H24" s="106" t="s">
        <v>113</v>
      </c>
      <c r="I24" s="107"/>
      <c r="J24" s="108" t="s">
        <v>114</v>
      </c>
      <c r="K24" s="134"/>
    </row>
    <row r="25" spans="1:11" ht="157.5" customHeight="1">
      <c r="A25" s="112">
        <v>24</v>
      </c>
      <c r="B25" s="106" t="s">
        <v>115</v>
      </c>
      <c r="C25" s="106" t="s">
        <v>116</v>
      </c>
      <c r="D25" s="107" t="s">
        <v>106</v>
      </c>
      <c r="E25" s="106">
        <v>400</v>
      </c>
      <c r="F25" s="106" t="s">
        <v>60</v>
      </c>
      <c r="G25" s="106" t="s">
        <v>117</v>
      </c>
      <c r="H25" s="106" t="s">
        <v>118</v>
      </c>
      <c r="I25" s="107" t="s">
        <v>119</v>
      </c>
      <c r="J25" s="108" t="s">
        <v>120</v>
      </c>
      <c r="K25" s="134"/>
    </row>
    <row r="26" spans="1:11" ht="157.5" customHeight="1">
      <c r="A26" s="112">
        <v>25</v>
      </c>
      <c r="B26" s="109" t="s">
        <v>121</v>
      </c>
      <c r="C26" s="106" t="s">
        <v>105</v>
      </c>
      <c r="D26" s="110" t="s">
        <v>106</v>
      </c>
      <c r="E26" s="109">
        <v>1000</v>
      </c>
      <c r="F26" s="109" t="s">
        <v>13</v>
      </c>
      <c r="G26" s="109" t="s">
        <v>122</v>
      </c>
      <c r="H26" s="109" t="s">
        <v>123</v>
      </c>
      <c r="I26" s="110" t="s">
        <v>16</v>
      </c>
      <c r="J26" s="111" t="s">
        <v>124</v>
      </c>
      <c r="K26" s="134"/>
    </row>
    <row r="27" spans="1:11" ht="157.5" customHeight="1">
      <c r="A27" s="112">
        <v>26</v>
      </c>
      <c r="B27" s="138" t="s">
        <v>125</v>
      </c>
      <c r="C27" s="105" t="s">
        <v>126</v>
      </c>
      <c r="D27" s="126" t="s">
        <v>12</v>
      </c>
      <c r="E27" s="123">
        <v>100</v>
      </c>
      <c r="F27" s="138" t="s">
        <v>127</v>
      </c>
      <c r="G27" s="138" t="s">
        <v>128</v>
      </c>
      <c r="H27" s="139" t="s">
        <v>129</v>
      </c>
      <c r="I27" s="110" t="s">
        <v>16</v>
      </c>
      <c r="J27" s="138" t="s">
        <v>130</v>
      </c>
      <c r="K27" s="134"/>
    </row>
    <row r="28" spans="1:11" ht="157.5" customHeight="1">
      <c r="A28" s="112">
        <v>27</v>
      </c>
      <c r="B28" s="109" t="s">
        <v>131</v>
      </c>
      <c r="C28" s="109" t="s">
        <v>105</v>
      </c>
      <c r="D28" s="110" t="s">
        <v>106</v>
      </c>
      <c r="E28" s="109">
        <v>1000</v>
      </c>
      <c r="F28" s="109" t="s">
        <v>13</v>
      </c>
      <c r="G28" s="109" t="s">
        <v>122</v>
      </c>
      <c r="H28" s="109" t="s">
        <v>123</v>
      </c>
      <c r="I28" s="110" t="s">
        <v>16</v>
      </c>
      <c r="J28" s="111" t="s">
        <v>124</v>
      </c>
      <c r="K28" s="134"/>
    </row>
    <row r="29" spans="1:11" ht="12.75" customHeight="1">
      <c r="A29" s="135"/>
      <c r="B29" s="134"/>
      <c r="C29" s="134"/>
      <c r="D29" s="135"/>
      <c r="E29" s="136"/>
      <c r="F29" s="134"/>
      <c r="G29" s="134"/>
      <c r="H29" s="135"/>
      <c r="I29" s="134"/>
      <c r="J29" s="137"/>
      <c r="K29" s="134"/>
    </row>
    <row r="30" spans="1:11" ht="12.75" customHeight="1">
      <c r="A30" s="135"/>
      <c r="B30" s="134"/>
      <c r="C30" s="134"/>
      <c r="D30" s="135"/>
      <c r="E30" s="136"/>
      <c r="F30" s="134"/>
      <c r="G30" s="134"/>
      <c r="H30" s="135"/>
      <c r="I30" s="134"/>
      <c r="J30" s="137"/>
      <c r="K30" s="134"/>
    </row>
    <row r="31" spans="1:11" ht="12.75" customHeight="1">
      <c r="A31" s="135"/>
      <c r="B31" s="134"/>
      <c r="C31" s="134"/>
      <c r="D31" s="135"/>
      <c r="E31" s="136"/>
      <c r="F31" s="134"/>
      <c r="G31" s="134"/>
      <c r="H31" s="135"/>
      <c r="I31" s="134"/>
      <c r="J31" s="137"/>
      <c r="K31" s="134"/>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4F975-5E2A-484A-9DCB-B90A299B0747}">
  <dimension ref="A1:AG503"/>
  <sheetViews>
    <sheetView workbookViewId="0">
      <selection activeCell="G5" sqref="G5"/>
    </sheetView>
  </sheetViews>
  <sheetFormatPr defaultColWidth="11.42578125" defaultRowHeight="12.95"/>
  <cols>
    <col min="1" max="1" width="11.42578125" style="67"/>
    <col min="2" max="6" width="38.42578125" customWidth="1"/>
    <col min="7" max="7" width="33" style="67" customWidth="1"/>
    <col min="8" max="25" width="11.42578125" style="67"/>
  </cols>
  <sheetData>
    <row r="1" spans="2:33" s="67" customFormat="1" ht="14.1" thickBot="1"/>
    <row r="2" spans="2:33" ht="14.1">
      <c r="B2" s="23" t="s">
        <v>132</v>
      </c>
      <c r="C2" s="24" t="s">
        <v>133</v>
      </c>
      <c r="D2" s="24" t="s">
        <v>134</v>
      </c>
      <c r="E2" s="24" t="s">
        <v>135</v>
      </c>
      <c r="F2" s="7" t="s">
        <v>136</v>
      </c>
    </row>
    <row r="3" spans="2:33" ht="69.95">
      <c r="B3" s="11" t="s">
        <v>137</v>
      </c>
      <c r="C3" s="12" t="s">
        <v>138</v>
      </c>
      <c r="D3" s="25" t="s">
        <v>139</v>
      </c>
      <c r="E3" s="13">
        <v>85148386</v>
      </c>
      <c r="F3" s="14" t="s">
        <v>140</v>
      </c>
    </row>
    <row r="4" spans="2:33" ht="90.75" customHeight="1">
      <c r="B4" s="11" t="s">
        <v>141</v>
      </c>
      <c r="C4" s="12" t="s">
        <v>142</v>
      </c>
      <c r="D4" s="25" t="s">
        <v>143</v>
      </c>
      <c r="E4" s="13">
        <v>100000000</v>
      </c>
      <c r="F4" s="14" t="s">
        <v>144</v>
      </c>
      <c r="G4" s="70"/>
      <c r="H4" s="69"/>
      <c r="I4" s="68"/>
    </row>
    <row r="5" spans="2:33" ht="78.75" customHeight="1" thickBot="1">
      <c r="B5" s="15" t="s">
        <v>145</v>
      </c>
      <c r="C5" s="18" t="s">
        <v>146</v>
      </c>
      <c r="D5" s="26" t="s">
        <v>147</v>
      </c>
      <c r="E5" s="17">
        <v>125160000</v>
      </c>
      <c r="F5" s="19" t="s">
        <v>148</v>
      </c>
      <c r="H5" s="68"/>
      <c r="I5" s="68"/>
    </row>
    <row r="6" spans="2:33" ht="148.5" customHeight="1" thickBot="1">
      <c r="B6" s="162" t="s">
        <v>149</v>
      </c>
      <c r="C6" s="163"/>
      <c r="D6" s="163"/>
      <c r="E6" s="163"/>
      <c r="F6" s="163"/>
      <c r="H6" s="68"/>
      <c r="I6" s="68"/>
      <c r="Z6" s="67"/>
      <c r="AA6" s="67"/>
      <c r="AB6" s="67"/>
      <c r="AC6" s="67"/>
      <c r="AD6" s="67"/>
      <c r="AE6" s="67"/>
      <c r="AF6" s="67"/>
      <c r="AG6" s="67"/>
    </row>
    <row r="7" spans="2:33" ht="14.1" thickTop="1">
      <c r="B7" s="27" t="s">
        <v>150</v>
      </c>
      <c r="C7" s="28"/>
      <c r="D7" s="28"/>
      <c r="E7" s="28"/>
      <c r="F7" s="28"/>
    </row>
    <row r="8" spans="2:33" s="67" customFormat="1"/>
    <row r="9" spans="2:33" s="67" customFormat="1"/>
    <row r="10" spans="2:33" s="67" customFormat="1"/>
    <row r="11" spans="2:33" s="67" customFormat="1"/>
    <row r="12" spans="2:33" s="67" customFormat="1"/>
    <row r="13" spans="2:33" s="67" customFormat="1"/>
    <row r="14" spans="2:33" s="67" customFormat="1"/>
    <row r="15" spans="2:33" s="67" customFormat="1"/>
    <row r="16" spans="2:33" s="67" customFormat="1"/>
    <row r="17" s="67" customFormat="1"/>
    <row r="18" s="67" customFormat="1"/>
    <row r="19" s="67" customFormat="1"/>
    <row r="20" s="67" customFormat="1"/>
    <row r="21" s="67" customFormat="1"/>
    <row r="22" s="67" customFormat="1"/>
    <row r="23" s="67" customFormat="1"/>
    <row r="24" s="67" customFormat="1"/>
    <row r="25" s="67" customFormat="1"/>
    <row r="26" s="67" customFormat="1"/>
    <row r="27" s="67" customFormat="1"/>
    <row r="28" s="67" customFormat="1"/>
    <row r="29" s="67" customFormat="1"/>
    <row r="30" s="67" customFormat="1"/>
    <row r="31" s="67" customFormat="1"/>
    <row r="32" s="67" customFormat="1"/>
    <row r="33" s="67" customFormat="1"/>
    <row r="34" s="67" customFormat="1"/>
    <row r="35" s="67" customFormat="1"/>
    <row r="36" s="67" customFormat="1"/>
    <row r="37" s="67" customFormat="1"/>
    <row r="38" s="67" customFormat="1"/>
    <row r="39" s="67" customFormat="1"/>
    <row r="40" s="67" customFormat="1"/>
    <row r="41" s="67" customFormat="1"/>
    <row r="42" s="67" customFormat="1"/>
    <row r="43" s="67" customFormat="1"/>
    <row r="44" s="67" customFormat="1"/>
    <row r="45" s="67" customFormat="1"/>
    <row r="46" s="67" customFormat="1"/>
    <row r="47" s="67" customFormat="1"/>
    <row r="48" s="67" customFormat="1"/>
    <row r="49" s="67" customFormat="1"/>
    <row r="50" s="67" customFormat="1"/>
    <row r="51" s="67" customFormat="1"/>
    <row r="52" s="67" customFormat="1"/>
    <row r="53" s="67" customFormat="1"/>
    <row r="54" s="67" customFormat="1"/>
    <row r="55" s="67" customFormat="1"/>
    <row r="56" s="67" customFormat="1"/>
    <row r="57" s="67" customFormat="1"/>
    <row r="58" s="67" customFormat="1"/>
    <row r="59" s="67" customFormat="1"/>
    <row r="60" s="67" customFormat="1"/>
    <row r="61" s="67" customFormat="1"/>
    <row r="62" s="67" customFormat="1"/>
    <row r="63" s="67" customFormat="1"/>
    <row r="64" s="67" customFormat="1"/>
    <row r="65" s="67" customFormat="1"/>
    <row r="66" s="67" customFormat="1"/>
    <row r="67" s="67" customFormat="1"/>
    <row r="68" s="67" customFormat="1"/>
    <row r="69" s="67" customFormat="1"/>
    <row r="70" s="67" customFormat="1"/>
    <row r="71" s="67" customFormat="1"/>
    <row r="72" s="67" customFormat="1"/>
    <row r="73" s="67" customFormat="1"/>
    <row r="74" s="67" customFormat="1"/>
    <row r="75" s="67" customFormat="1"/>
    <row r="76" s="67" customFormat="1"/>
    <row r="77" s="67" customFormat="1"/>
    <row r="78" s="67" customFormat="1"/>
    <row r="79" s="67" customFormat="1"/>
    <row r="80" s="67" customFormat="1"/>
    <row r="81" s="67" customFormat="1"/>
    <row r="82" s="67" customFormat="1"/>
    <row r="83" s="67" customFormat="1"/>
    <row r="84" s="67" customFormat="1"/>
    <row r="85" s="67" customFormat="1"/>
    <row r="86" s="67" customFormat="1"/>
    <row r="87" s="67" customFormat="1"/>
    <row r="88" s="67" customFormat="1"/>
    <row r="89" s="67" customFormat="1"/>
    <row r="90" s="67" customFormat="1"/>
    <row r="91" s="67" customFormat="1"/>
    <row r="92" s="67" customFormat="1"/>
    <row r="93" s="67" customFormat="1"/>
    <row r="94" s="67" customFormat="1"/>
    <row r="95" s="67" customFormat="1"/>
    <row r="96" s="67" customFormat="1"/>
    <row r="97" s="67" customFormat="1"/>
    <row r="98" s="67" customFormat="1"/>
    <row r="99" s="67" customFormat="1"/>
    <row r="100" s="67" customFormat="1"/>
    <row r="101" s="67" customFormat="1"/>
    <row r="102" s="67" customFormat="1"/>
    <row r="103" s="67" customFormat="1"/>
    <row r="104" s="67" customFormat="1"/>
    <row r="105" s="67" customFormat="1"/>
    <row r="106" s="67" customFormat="1"/>
    <row r="107" s="67" customFormat="1"/>
    <row r="108" s="67" customFormat="1"/>
    <row r="109" s="67" customFormat="1"/>
    <row r="110" s="67" customFormat="1"/>
    <row r="111" s="67" customFormat="1"/>
    <row r="112" s="67" customFormat="1"/>
    <row r="113" s="67" customFormat="1"/>
    <row r="114" s="67" customFormat="1"/>
    <row r="115" s="67" customFormat="1"/>
    <row r="116" s="67" customFormat="1"/>
    <row r="117" s="67" customFormat="1"/>
    <row r="118" s="67" customFormat="1"/>
    <row r="119" s="67" customFormat="1"/>
    <row r="120" s="67" customFormat="1"/>
    <row r="121" s="67" customFormat="1"/>
    <row r="122" s="67" customFormat="1"/>
    <row r="123" s="67" customFormat="1"/>
    <row r="124" s="67" customFormat="1"/>
    <row r="125" s="67" customFormat="1"/>
    <row r="126" s="67" customFormat="1"/>
    <row r="127" s="67" customFormat="1"/>
    <row r="128" s="67" customFormat="1"/>
    <row r="129" s="67" customFormat="1"/>
    <row r="130" s="67" customFormat="1"/>
    <row r="131" s="67" customFormat="1"/>
    <row r="132" s="67" customFormat="1"/>
    <row r="133" s="67" customFormat="1"/>
    <row r="134" s="67" customFormat="1"/>
    <row r="135" s="67" customFormat="1"/>
    <row r="136" s="67" customFormat="1"/>
    <row r="137" s="67" customFormat="1"/>
    <row r="138" s="67" customFormat="1"/>
    <row r="139" s="67" customFormat="1"/>
    <row r="140" s="67" customFormat="1"/>
    <row r="141" s="67" customFormat="1"/>
    <row r="142" s="67" customFormat="1"/>
    <row r="143" s="67" customFormat="1"/>
    <row r="144" s="67" customFormat="1"/>
    <row r="145" s="67" customFormat="1"/>
    <row r="146" s="67" customFormat="1"/>
    <row r="147" s="67" customFormat="1"/>
    <row r="148" s="67" customFormat="1"/>
    <row r="149" s="67" customFormat="1"/>
    <row r="150" s="67" customFormat="1"/>
    <row r="151" s="67" customFormat="1"/>
    <row r="152" s="67" customFormat="1"/>
    <row r="153" s="67" customFormat="1"/>
    <row r="154" s="67" customFormat="1"/>
    <row r="155" s="67" customFormat="1"/>
    <row r="156" s="67" customFormat="1"/>
    <row r="157" s="67" customFormat="1"/>
    <row r="158" s="67" customFormat="1"/>
    <row r="159" s="67" customFormat="1"/>
    <row r="160" s="67" customFormat="1"/>
    <row r="161" s="67" customFormat="1"/>
    <row r="162" s="67" customFormat="1"/>
    <row r="163" s="67" customFormat="1"/>
    <row r="164" s="67" customFormat="1"/>
    <row r="165" s="67" customFormat="1"/>
    <row r="166" s="67" customFormat="1"/>
    <row r="167" s="67" customFormat="1"/>
    <row r="168" s="67" customFormat="1"/>
    <row r="169" s="67" customFormat="1"/>
    <row r="170" s="67" customFormat="1"/>
    <row r="171" s="67" customFormat="1"/>
    <row r="172" s="67" customFormat="1"/>
    <row r="173" s="67" customFormat="1"/>
    <row r="174" s="67" customFormat="1"/>
    <row r="175" s="67" customFormat="1"/>
    <row r="176" s="67" customFormat="1"/>
    <row r="177" s="67" customFormat="1"/>
    <row r="178" s="67" customFormat="1"/>
    <row r="179" s="67" customFormat="1"/>
    <row r="180" s="67" customFormat="1"/>
    <row r="181" s="67" customFormat="1"/>
    <row r="182" s="67" customFormat="1"/>
    <row r="183" s="67" customFormat="1"/>
    <row r="184" s="67" customFormat="1"/>
    <row r="185" s="67" customFormat="1"/>
    <row r="186" s="67" customFormat="1"/>
    <row r="187" s="67" customFormat="1"/>
    <row r="188" s="67" customFormat="1"/>
    <row r="189" s="67" customFormat="1"/>
    <row r="190" s="67" customFormat="1"/>
    <row r="191" s="67" customFormat="1"/>
    <row r="192" s="67" customFormat="1"/>
    <row r="193" s="67" customFormat="1"/>
    <row r="194" s="67" customFormat="1"/>
    <row r="195" s="67" customFormat="1"/>
    <row r="196" s="67" customFormat="1"/>
    <row r="197" s="67" customFormat="1"/>
    <row r="198" s="67" customFormat="1"/>
    <row r="199" s="67" customFormat="1"/>
    <row r="200" s="67" customFormat="1"/>
    <row r="201" s="67" customFormat="1"/>
    <row r="202" s="67" customFormat="1"/>
    <row r="203" s="67" customFormat="1"/>
    <row r="204" s="67" customFormat="1"/>
    <row r="205" s="67" customFormat="1"/>
    <row r="206" s="67" customFormat="1"/>
    <row r="207" s="67" customFormat="1"/>
    <row r="208" s="67" customFormat="1"/>
    <row r="209" s="67" customFormat="1"/>
    <row r="210" s="67" customFormat="1"/>
    <row r="211" s="67" customFormat="1"/>
    <row r="212" s="67" customFormat="1"/>
    <row r="213" s="67" customFormat="1"/>
    <row r="214" s="67" customFormat="1"/>
    <row r="215" s="67" customFormat="1"/>
    <row r="216" s="67" customFormat="1"/>
    <row r="217" s="67" customFormat="1"/>
    <row r="218" s="67" customFormat="1"/>
    <row r="219" s="67" customFormat="1"/>
    <row r="220" s="67" customFormat="1"/>
    <row r="221" s="67" customFormat="1"/>
    <row r="222" s="67" customFormat="1"/>
    <row r="223" s="67" customFormat="1"/>
    <row r="224" s="67" customFormat="1"/>
    <row r="225" s="67" customFormat="1"/>
    <row r="226" s="67" customFormat="1"/>
    <row r="227" s="67" customFormat="1"/>
    <row r="228" s="67" customFormat="1"/>
    <row r="229" s="67" customFormat="1"/>
    <row r="230" s="67" customFormat="1"/>
    <row r="231" s="67" customFormat="1"/>
    <row r="232" s="67" customFormat="1"/>
    <row r="233" s="67" customFormat="1"/>
    <row r="234" s="67" customFormat="1"/>
    <row r="235" s="67" customFormat="1"/>
    <row r="236" s="67" customFormat="1"/>
    <row r="237" s="67" customFormat="1"/>
    <row r="238" s="67" customFormat="1"/>
    <row r="239" s="67" customFormat="1"/>
    <row r="240" s="67" customFormat="1"/>
    <row r="241" s="67" customFormat="1"/>
    <row r="242" s="67" customFormat="1"/>
    <row r="243" s="67" customFormat="1"/>
    <row r="244" s="67" customFormat="1"/>
    <row r="245" s="67" customFormat="1"/>
    <row r="246" s="67" customFormat="1"/>
    <row r="247" s="67" customFormat="1"/>
    <row r="248" s="67" customFormat="1"/>
    <row r="249" s="67" customFormat="1"/>
    <row r="250" s="67" customFormat="1"/>
    <row r="251" s="67" customFormat="1"/>
    <row r="252" s="67" customFormat="1"/>
    <row r="253" s="67" customFormat="1"/>
    <row r="254" s="67" customFormat="1"/>
    <row r="255" s="67" customFormat="1"/>
    <row r="256" s="67" customFormat="1"/>
    <row r="257" s="67" customFormat="1"/>
    <row r="258" s="67" customFormat="1"/>
    <row r="259" s="67" customFormat="1"/>
    <row r="260" s="67" customFormat="1"/>
    <row r="261" s="67" customFormat="1"/>
    <row r="262" s="67" customFormat="1"/>
    <row r="263" s="67" customFormat="1"/>
    <row r="264" s="67" customFormat="1"/>
    <row r="265" s="67" customFormat="1"/>
    <row r="266" s="67" customFormat="1"/>
    <row r="267" s="67" customFormat="1"/>
    <row r="268" s="67" customFormat="1"/>
    <row r="269" s="67" customFormat="1"/>
    <row r="270" s="67" customFormat="1"/>
    <row r="271" s="67" customFormat="1"/>
    <row r="272" s="67" customFormat="1"/>
    <row r="273" s="67" customFormat="1"/>
    <row r="274" s="67" customFormat="1"/>
    <row r="275" s="67" customFormat="1"/>
    <row r="276" s="67" customFormat="1"/>
    <row r="277" s="67" customFormat="1"/>
    <row r="278" s="67" customFormat="1"/>
    <row r="279" s="67" customFormat="1"/>
    <row r="280" s="67" customFormat="1"/>
    <row r="281" s="67" customFormat="1"/>
    <row r="282" s="67" customFormat="1"/>
    <row r="283" s="67" customFormat="1"/>
    <row r="284" s="67" customFormat="1"/>
    <row r="285" s="67" customFormat="1"/>
    <row r="286" s="67" customFormat="1"/>
    <row r="287" s="67" customFormat="1"/>
    <row r="288" s="67" customFormat="1"/>
    <row r="289" s="67" customFormat="1"/>
    <row r="290" s="67" customFormat="1"/>
    <row r="291" s="67" customFormat="1"/>
    <row r="292" s="67" customFormat="1"/>
    <row r="293" s="67" customFormat="1"/>
    <row r="294" s="67" customFormat="1"/>
    <row r="295" s="67" customFormat="1"/>
    <row r="296" s="67" customFormat="1"/>
    <row r="297" s="67" customFormat="1"/>
    <row r="298" s="67" customFormat="1"/>
    <row r="299" s="67" customFormat="1"/>
    <row r="300" s="67" customFormat="1"/>
    <row r="301" s="67" customFormat="1"/>
    <row r="302" s="67" customFormat="1"/>
    <row r="303" s="67" customFormat="1"/>
    <row r="304" s="67" customFormat="1"/>
    <row r="305" s="67" customFormat="1"/>
    <row r="306" s="67" customFormat="1"/>
    <row r="307" s="67" customFormat="1"/>
    <row r="308" s="67" customFormat="1"/>
    <row r="309" s="67" customFormat="1"/>
    <row r="310" s="67" customFormat="1"/>
    <row r="311" s="67" customFormat="1"/>
    <row r="312" s="67" customFormat="1"/>
    <row r="313" s="67" customFormat="1"/>
    <row r="314" s="67" customFormat="1"/>
    <row r="315" s="67" customFormat="1"/>
    <row r="316" s="67" customFormat="1"/>
    <row r="317" s="67" customFormat="1"/>
    <row r="318" s="67" customFormat="1"/>
    <row r="319" s="67" customFormat="1"/>
    <row r="320" s="67" customFormat="1"/>
    <row r="321" s="67" customFormat="1"/>
    <row r="322" s="67" customFormat="1"/>
    <row r="323" s="67" customFormat="1"/>
    <row r="324" s="67" customFormat="1"/>
    <row r="325" s="67" customFormat="1"/>
    <row r="326" s="67" customFormat="1"/>
    <row r="327" s="67" customFormat="1"/>
    <row r="328" s="67" customFormat="1"/>
    <row r="329" s="67" customFormat="1"/>
    <row r="330" s="67" customFormat="1"/>
    <row r="331" s="67" customFormat="1"/>
    <row r="332" s="67" customFormat="1"/>
    <row r="333" s="67" customFormat="1"/>
    <row r="334" s="67" customFormat="1"/>
    <row r="335" s="67" customFormat="1"/>
    <row r="336" s="67" customFormat="1"/>
    <row r="337" s="67" customFormat="1"/>
    <row r="338" s="67" customFormat="1"/>
    <row r="339" s="67" customFormat="1"/>
    <row r="340" s="67" customFormat="1"/>
    <row r="341" s="67" customFormat="1"/>
    <row r="342" s="67" customFormat="1"/>
    <row r="343" s="67" customFormat="1"/>
    <row r="344" s="67" customFormat="1"/>
    <row r="345" s="67" customFormat="1"/>
    <row r="346" s="67" customFormat="1"/>
    <row r="347" s="67" customFormat="1"/>
    <row r="348" s="67" customFormat="1"/>
    <row r="349" s="67" customFormat="1"/>
    <row r="350" s="67" customFormat="1"/>
    <row r="351" s="67" customFormat="1"/>
    <row r="352" s="67" customFormat="1"/>
    <row r="353" s="67" customFormat="1"/>
    <row r="354" s="67" customFormat="1"/>
    <row r="355" s="67" customFormat="1"/>
    <row r="356" s="67" customFormat="1"/>
    <row r="357" s="67" customFormat="1"/>
    <row r="358" s="67" customFormat="1"/>
    <row r="359" s="67" customFormat="1"/>
    <row r="360" s="67" customFormat="1"/>
    <row r="361" s="67" customFormat="1"/>
    <row r="362" s="67" customFormat="1"/>
    <row r="363" s="67" customFormat="1"/>
    <row r="364" s="67" customFormat="1"/>
    <row r="365" s="67" customFormat="1"/>
    <row r="366" s="67" customFormat="1"/>
    <row r="367" s="67" customFormat="1"/>
    <row r="368" s="67" customFormat="1"/>
    <row r="369" s="67" customFormat="1"/>
    <row r="370" s="67" customFormat="1"/>
    <row r="371" s="67" customFormat="1"/>
    <row r="372" s="67" customFormat="1"/>
    <row r="373" s="67" customFormat="1"/>
    <row r="374" s="67" customFormat="1"/>
    <row r="375" s="67" customFormat="1"/>
    <row r="376" s="67" customFormat="1"/>
    <row r="377" s="67" customFormat="1"/>
    <row r="378" s="67" customFormat="1"/>
    <row r="379" s="67" customFormat="1"/>
    <row r="380" s="67" customFormat="1"/>
    <row r="381" s="67" customFormat="1"/>
    <row r="382" s="67" customFormat="1"/>
    <row r="383" s="67" customFormat="1"/>
    <row r="384" s="67" customFormat="1"/>
    <row r="385" s="67" customFormat="1"/>
    <row r="386" s="67" customFormat="1"/>
    <row r="387" s="67" customFormat="1"/>
    <row r="388" s="67" customFormat="1"/>
    <row r="389" s="67" customFormat="1"/>
    <row r="390" s="67" customFormat="1"/>
    <row r="391" s="67" customFormat="1"/>
    <row r="392" s="67" customFormat="1"/>
    <row r="393" s="67" customFormat="1"/>
    <row r="394" s="67" customFormat="1"/>
    <row r="395" s="67" customFormat="1"/>
    <row r="396" s="67" customFormat="1"/>
    <row r="397" s="67" customFormat="1"/>
    <row r="398" s="67" customFormat="1"/>
    <row r="399" s="67" customFormat="1"/>
    <row r="400" s="67" customFormat="1"/>
    <row r="401" s="67" customFormat="1"/>
    <row r="402" s="67" customFormat="1"/>
    <row r="403" s="67" customFormat="1"/>
    <row r="404" s="67" customFormat="1"/>
    <row r="405" s="67" customFormat="1"/>
    <row r="406" s="67" customFormat="1"/>
    <row r="407" s="67" customFormat="1"/>
    <row r="408" s="67" customFormat="1"/>
    <row r="409" s="67" customFormat="1"/>
    <row r="410" s="67" customFormat="1"/>
    <row r="411" s="67" customFormat="1"/>
    <row r="412" s="67" customFormat="1"/>
    <row r="413" s="67" customFormat="1"/>
    <row r="414" s="67" customFormat="1"/>
    <row r="415" s="67" customFormat="1"/>
    <row r="416" s="67" customFormat="1"/>
    <row r="417" s="67" customFormat="1"/>
    <row r="418" s="67" customFormat="1"/>
    <row r="419" s="67" customFormat="1"/>
    <row r="420" s="67" customFormat="1"/>
    <row r="421" s="67" customFormat="1"/>
    <row r="422" s="67" customFormat="1"/>
    <row r="423" s="67" customFormat="1"/>
    <row r="424" s="67" customFormat="1"/>
    <row r="425" s="67" customFormat="1"/>
    <row r="426" s="67" customFormat="1"/>
    <row r="427" s="67" customFormat="1"/>
    <row r="428" s="67" customFormat="1"/>
    <row r="429" s="67" customFormat="1"/>
    <row r="430" s="67" customFormat="1"/>
    <row r="431" s="67" customFormat="1"/>
    <row r="432" s="67" customFormat="1"/>
    <row r="433" s="67" customFormat="1"/>
    <row r="434" s="67" customFormat="1"/>
    <row r="435" s="67" customFormat="1"/>
    <row r="436" s="67" customFormat="1"/>
    <row r="437" s="67" customFormat="1"/>
    <row r="438" s="67" customFormat="1"/>
    <row r="439" s="67" customFormat="1"/>
    <row r="440" s="67" customFormat="1"/>
    <row r="441" s="67" customFormat="1"/>
    <row r="442" s="67" customFormat="1"/>
    <row r="443" s="67" customFormat="1"/>
    <row r="444" s="67" customFormat="1"/>
    <row r="445" s="67" customFormat="1"/>
    <row r="446" s="67" customFormat="1"/>
    <row r="447" s="67" customFormat="1"/>
    <row r="448" s="67" customFormat="1"/>
    <row r="449" s="67" customFormat="1"/>
    <row r="450" s="67" customFormat="1"/>
    <row r="451" s="67" customFormat="1"/>
    <row r="452" s="67" customFormat="1"/>
    <row r="453" s="67" customFormat="1"/>
    <row r="454" s="67" customFormat="1"/>
    <row r="455" s="67" customFormat="1"/>
    <row r="456" s="67" customFormat="1"/>
    <row r="457" s="67" customFormat="1"/>
    <row r="458" s="67" customFormat="1"/>
    <row r="459" s="67" customFormat="1"/>
    <row r="460" s="67" customFormat="1"/>
    <row r="461" s="67" customFormat="1"/>
    <row r="462" s="67" customFormat="1"/>
    <row r="463" s="67" customFormat="1"/>
    <row r="464" s="67" customFormat="1"/>
    <row r="465" s="67" customFormat="1"/>
    <row r="466" s="67" customFormat="1"/>
    <row r="467" s="67" customFormat="1"/>
    <row r="468" s="67" customFormat="1"/>
    <row r="469" s="67" customFormat="1"/>
    <row r="470" s="67" customFormat="1"/>
    <row r="471" s="67" customFormat="1"/>
    <row r="472" s="67" customFormat="1"/>
    <row r="473" s="67" customFormat="1"/>
    <row r="474" s="67" customFormat="1"/>
    <row r="475" s="67" customFormat="1"/>
    <row r="476" s="67" customFormat="1"/>
    <row r="477" s="67" customFormat="1"/>
    <row r="478" s="67" customFormat="1"/>
    <row r="479" s="67" customFormat="1"/>
    <row r="480" s="67" customFormat="1"/>
    <row r="481" s="67" customFormat="1"/>
    <row r="482" s="67" customFormat="1"/>
    <row r="483" s="67" customFormat="1"/>
    <row r="484" s="67" customFormat="1"/>
    <row r="485" s="67" customFormat="1"/>
    <row r="486" s="67" customFormat="1"/>
    <row r="487" s="67" customFormat="1"/>
    <row r="488" s="67" customFormat="1"/>
    <row r="489" s="67" customFormat="1"/>
    <row r="490" s="67" customFormat="1"/>
    <row r="491" s="67" customFormat="1"/>
    <row r="492" s="67" customFormat="1"/>
    <row r="493" s="67" customFormat="1"/>
    <row r="494" s="67" customFormat="1"/>
    <row r="495" s="67" customFormat="1"/>
    <row r="496" s="67" customFormat="1"/>
    <row r="497" s="67" customFormat="1"/>
    <row r="498" s="67" customFormat="1"/>
    <row r="499" s="67" customFormat="1"/>
    <row r="500" s="67" customFormat="1"/>
    <row r="501" s="67" customFormat="1"/>
    <row r="502" s="67" customFormat="1"/>
    <row r="503" s="67" customFormat="1"/>
  </sheetData>
  <mergeCells count="1">
    <mergeCell ref="B6: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97D7D-CE22-47C2-8F34-E5319A1D7E36}">
  <dimension ref="B1:O20"/>
  <sheetViews>
    <sheetView workbookViewId="0">
      <selection activeCell="D13" sqref="D13"/>
    </sheetView>
  </sheetViews>
  <sheetFormatPr defaultColWidth="11.42578125" defaultRowHeight="12.95"/>
  <cols>
    <col min="2" max="6" width="33.28515625" customWidth="1"/>
  </cols>
  <sheetData>
    <row r="1" spans="2:15">
      <c r="H1" s="1"/>
      <c r="I1" s="1"/>
      <c r="J1" s="1"/>
      <c r="K1" s="1"/>
      <c r="L1" s="1"/>
      <c r="M1" s="1"/>
    </row>
    <row r="2" spans="2:15" ht="14.1" thickBot="1">
      <c r="H2" s="1"/>
      <c r="I2" s="1"/>
      <c r="J2" s="1"/>
      <c r="K2" s="1"/>
      <c r="L2" s="1"/>
      <c r="M2" s="1"/>
    </row>
    <row r="3" spans="2:15">
      <c r="B3" s="164" t="s">
        <v>132</v>
      </c>
      <c r="C3" s="164" t="s">
        <v>133</v>
      </c>
      <c r="D3" s="164" t="s">
        <v>135</v>
      </c>
      <c r="E3" s="164" t="s">
        <v>136</v>
      </c>
      <c r="F3" s="164" t="s">
        <v>151</v>
      </c>
      <c r="H3" s="1"/>
      <c r="I3" s="1"/>
      <c r="J3" s="1"/>
      <c r="K3" s="1"/>
      <c r="L3" s="1"/>
      <c r="M3" s="1"/>
    </row>
    <row r="4" spans="2:15" ht="14.1" thickBot="1">
      <c r="B4" s="165"/>
      <c r="C4" s="165"/>
      <c r="D4" s="165"/>
      <c r="E4" s="165"/>
      <c r="F4" s="165"/>
      <c r="H4" s="30" t="s">
        <v>152</v>
      </c>
      <c r="I4" s="30"/>
      <c r="J4" s="30"/>
      <c r="K4" s="30"/>
      <c r="L4" s="30"/>
      <c r="M4" s="30"/>
      <c r="N4" s="28"/>
      <c r="O4" s="28"/>
    </row>
    <row r="5" spans="2:15" ht="106.5" customHeight="1">
      <c r="B5" s="8" t="s">
        <v>153</v>
      </c>
      <c r="C5" s="9" t="s">
        <v>154</v>
      </c>
      <c r="D5" s="10">
        <v>186760650</v>
      </c>
      <c r="E5" s="9" t="s">
        <v>155</v>
      </c>
      <c r="F5" s="20" t="s">
        <v>156</v>
      </c>
      <c r="H5" s="30"/>
      <c r="I5" s="30"/>
      <c r="J5" s="30"/>
      <c r="K5" s="30"/>
      <c r="L5" s="30"/>
      <c r="M5" s="30"/>
      <c r="N5" s="28"/>
      <c r="O5" s="28"/>
    </row>
    <row r="6" spans="2:15" ht="106.5" customHeight="1">
      <c r="B6" s="11" t="s">
        <v>157</v>
      </c>
      <c r="C6" s="12" t="s">
        <v>154</v>
      </c>
      <c r="D6" s="13">
        <v>24172700</v>
      </c>
      <c r="E6" s="12" t="s">
        <v>158</v>
      </c>
      <c r="F6" s="21" t="s">
        <v>159</v>
      </c>
      <c r="H6" s="1"/>
      <c r="I6" s="1"/>
      <c r="J6" s="1"/>
      <c r="K6" s="1"/>
      <c r="L6" s="1"/>
      <c r="M6" s="1"/>
    </row>
    <row r="7" spans="2:15" ht="106.5" customHeight="1">
      <c r="B7" s="8" t="s">
        <v>160</v>
      </c>
      <c r="C7" s="9" t="s">
        <v>161</v>
      </c>
      <c r="D7" s="10">
        <v>23819920</v>
      </c>
      <c r="E7" s="9" t="s">
        <v>162</v>
      </c>
      <c r="F7" s="21" t="s">
        <v>159</v>
      </c>
      <c r="H7" s="1"/>
      <c r="I7" s="1"/>
      <c r="J7" s="1"/>
      <c r="K7" s="1"/>
      <c r="L7" s="1"/>
      <c r="M7" s="1"/>
    </row>
    <row r="8" spans="2:15" ht="106.5" customHeight="1" thickBot="1">
      <c r="B8" s="15" t="s">
        <v>163</v>
      </c>
      <c r="C8" s="16" t="s">
        <v>164</v>
      </c>
      <c r="D8" s="17">
        <v>10196500</v>
      </c>
      <c r="E8" s="18" t="s">
        <v>165</v>
      </c>
      <c r="F8" s="22" t="s">
        <v>159</v>
      </c>
      <c r="H8" s="1" t="s">
        <v>166</v>
      </c>
      <c r="I8" s="1"/>
      <c r="J8" s="1"/>
      <c r="K8" s="1"/>
      <c r="L8" s="1"/>
      <c r="M8" s="1"/>
    </row>
    <row r="9" spans="2:15">
      <c r="H9" s="29" t="s">
        <v>167</v>
      </c>
      <c r="I9" s="30"/>
      <c r="J9" s="30"/>
      <c r="K9" s="30"/>
      <c r="L9" s="30"/>
      <c r="M9" s="30"/>
      <c r="N9" s="28"/>
      <c r="O9" s="28"/>
    </row>
    <row r="10" spans="2:15">
      <c r="H10" s="1"/>
      <c r="I10" s="1"/>
      <c r="J10" s="1"/>
      <c r="K10" s="1"/>
      <c r="L10" s="1"/>
      <c r="M10" s="1"/>
    </row>
    <row r="11" spans="2:15">
      <c r="H11" s="1"/>
      <c r="I11" s="1"/>
      <c r="J11" s="1"/>
      <c r="K11" s="1"/>
      <c r="L11" s="1"/>
      <c r="M11" s="1"/>
    </row>
    <row r="12" spans="2:15">
      <c r="H12" s="1"/>
      <c r="I12" s="1"/>
      <c r="J12" s="1"/>
      <c r="K12" s="1"/>
      <c r="L12" s="1"/>
      <c r="M12" s="1"/>
    </row>
    <row r="13" spans="2:15">
      <c r="H13" s="1"/>
      <c r="I13" s="1"/>
      <c r="J13" s="1"/>
      <c r="K13" s="1"/>
      <c r="L13" s="1"/>
      <c r="M13" s="1"/>
    </row>
    <row r="14" spans="2:15">
      <c r="H14" s="1"/>
      <c r="I14" s="1"/>
      <c r="J14" s="1"/>
      <c r="K14" s="1"/>
      <c r="L14" s="1"/>
      <c r="M14" s="1"/>
    </row>
    <row r="15" spans="2:15">
      <c r="H15" s="1"/>
      <c r="I15" s="1"/>
      <c r="J15" s="1"/>
      <c r="K15" s="1"/>
      <c r="L15" s="1"/>
      <c r="M15" s="1"/>
    </row>
    <row r="16" spans="2:15">
      <c r="H16" s="1"/>
      <c r="I16" s="1"/>
      <c r="J16" s="1"/>
      <c r="K16" s="1"/>
      <c r="L16" s="1"/>
      <c r="M16" s="1"/>
    </row>
    <row r="17" spans="8:13">
      <c r="H17" s="1"/>
      <c r="I17" s="1"/>
      <c r="J17" s="1"/>
      <c r="K17" s="1"/>
      <c r="L17" s="1"/>
      <c r="M17" s="1"/>
    </row>
    <row r="18" spans="8:13">
      <c r="H18" s="1"/>
      <c r="I18" s="1"/>
      <c r="J18" s="1"/>
      <c r="K18" s="1"/>
      <c r="L18" s="1"/>
      <c r="M18" s="1"/>
    </row>
    <row r="19" spans="8:13">
      <c r="H19" s="1"/>
      <c r="I19" s="1"/>
      <c r="J19" s="1"/>
      <c r="K19" s="1"/>
      <c r="L19" s="1"/>
      <c r="M19" s="1"/>
    </row>
    <row r="20" spans="8:13">
      <c r="H20" s="1"/>
      <c r="I20" s="1"/>
      <c r="J20" s="1"/>
      <c r="K20" s="1"/>
      <c r="L20" s="1"/>
      <c r="M20" s="1"/>
    </row>
  </sheetData>
  <mergeCells count="5">
    <mergeCell ref="B3:B4"/>
    <mergeCell ref="C3:C4"/>
    <mergeCell ref="D3:D4"/>
    <mergeCell ref="E3:E4"/>
    <mergeCell ref="F3:F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3AB72-6B99-4C76-B83B-FA79512A6640}">
  <dimension ref="A1:AW358"/>
  <sheetViews>
    <sheetView zoomScale="85" zoomScaleNormal="85" workbookViewId="0">
      <selection activeCell="C25" sqref="C25"/>
    </sheetView>
  </sheetViews>
  <sheetFormatPr defaultColWidth="11.42578125" defaultRowHeight="12.95"/>
  <cols>
    <col min="1" max="1" width="11.42578125" style="4"/>
    <col min="2" max="2" width="47.7109375" style="5" customWidth="1"/>
    <col min="3" max="3" width="17.7109375" style="32" customWidth="1"/>
    <col min="4" max="9" width="17.7109375" style="33" customWidth="1"/>
    <col min="10" max="10" width="17.7109375" style="32" customWidth="1"/>
    <col min="11" max="11" width="17.7109375" style="1" customWidth="1"/>
    <col min="12" max="12" width="17.7109375" style="5" hidden="1" customWidth="1"/>
    <col min="13" max="13" width="17.140625" style="61" customWidth="1"/>
    <col min="14" max="49" width="11.42578125" style="4"/>
    <col min="50" max="16384" width="11.42578125" style="1"/>
  </cols>
  <sheetData>
    <row r="1" spans="2:13" ht="15.95">
      <c r="B1" s="175" t="s">
        <v>1</v>
      </c>
      <c r="C1" s="178" t="s">
        <v>168</v>
      </c>
      <c r="D1" s="179"/>
      <c r="E1" s="179"/>
      <c r="F1" s="180"/>
      <c r="G1" s="181" t="s">
        <v>169</v>
      </c>
      <c r="H1" s="182"/>
      <c r="I1" s="183"/>
      <c r="J1" s="171" t="s">
        <v>153</v>
      </c>
      <c r="K1" s="172"/>
      <c r="L1" s="173" t="s">
        <v>170</v>
      </c>
      <c r="M1" s="166" t="s">
        <v>171</v>
      </c>
    </row>
    <row r="2" spans="2:13" ht="67.5" customHeight="1">
      <c r="B2" s="176"/>
      <c r="C2" s="184" t="s">
        <v>172</v>
      </c>
      <c r="D2" s="40">
        <v>2023</v>
      </c>
      <c r="E2" s="40">
        <v>2024</v>
      </c>
      <c r="F2" s="49">
        <v>2025</v>
      </c>
      <c r="G2" s="186" t="s">
        <v>173</v>
      </c>
      <c r="H2" s="41">
        <v>2024</v>
      </c>
      <c r="I2" s="51">
        <v>2025</v>
      </c>
      <c r="J2" s="169" t="s">
        <v>174</v>
      </c>
      <c r="K2" s="42">
        <v>2025</v>
      </c>
      <c r="L2" s="174"/>
      <c r="M2" s="167"/>
    </row>
    <row r="3" spans="2:13" ht="67.5" customHeight="1" thickBot="1">
      <c r="B3" s="177"/>
      <c r="C3" s="185"/>
      <c r="D3" s="46">
        <v>9.2799999999999994E-2</v>
      </c>
      <c r="E3" s="46">
        <v>5.1999999999999998E-2</v>
      </c>
      <c r="F3" s="50">
        <v>3.7400000000000003E-2</v>
      </c>
      <c r="G3" s="187"/>
      <c r="H3" s="47">
        <v>5.1999999999999998E-2</v>
      </c>
      <c r="I3" s="52">
        <v>3.7400000000000003E-2</v>
      </c>
      <c r="J3" s="170"/>
      <c r="K3" s="48">
        <v>3.7400000000000003E-2</v>
      </c>
      <c r="L3" s="174"/>
      <c r="M3" s="168"/>
    </row>
    <row r="4" spans="2:13" ht="67.5" customHeight="1">
      <c r="B4" s="34" t="s">
        <v>175</v>
      </c>
      <c r="C4" s="57" t="s">
        <v>176</v>
      </c>
      <c r="D4" s="57" t="s">
        <v>176</v>
      </c>
      <c r="E4" s="57" t="s">
        <v>176</v>
      </c>
      <c r="F4" s="57" t="s">
        <v>176</v>
      </c>
      <c r="G4" s="44">
        <v>2815</v>
      </c>
      <c r="H4" s="44">
        <f>+(G4*H3)+G4</f>
        <v>2961.38</v>
      </c>
      <c r="I4" s="44">
        <f>+(H4*I3)+H4</f>
        <v>3072.135612</v>
      </c>
      <c r="J4" s="43">
        <v>2560</v>
      </c>
      <c r="K4" s="45">
        <f>+(J4*K3)+J4</f>
        <v>2655.7440000000001</v>
      </c>
      <c r="L4" s="31">
        <f>+(K4+I4)/2</f>
        <v>2863.9398060000003</v>
      </c>
      <c r="M4" s="62">
        <f>+ROUND(L4,0)</f>
        <v>2864</v>
      </c>
    </row>
    <row r="5" spans="2:13" ht="67.5" customHeight="1">
      <c r="B5" s="37" t="s">
        <v>18</v>
      </c>
      <c r="C5" s="35">
        <v>214</v>
      </c>
      <c r="D5" s="36">
        <f>+($C$5*$D$3)+C5</f>
        <v>233.85919999999999</v>
      </c>
      <c r="E5" s="36">
        <f>+(D5*E3)+D5</f>
        <v>246.01987839999998</v>
      </c>
      <c r="F5" s="36">
        <f>+(E5*F3)+E5</f>
        <v>255.22102185215999</v>
      </c>
      <c r="G5" s="31">
        <v>284</v>
      </c>
      <c r="H5" s="31">
        <f>+(G5*H3)+G5</f>
        <v>298.76799999999997</v>
      </c>
      <c r="I5" s="31">
        <f>+(H5*I3)+H5</f>
        <v>309.94192319999996</v>
      </c>
      <c r="J5" s="35">
        <v>191750</v>
      </c>
      <c r="K5" s="36">
        <f>+(J5*K3)+J5</f>
        <v>198921.45</v>
      </c>
      <c r="L5" s="36">
        <f t="shared" ref="L5:L12" si="0">+K5</f>
        <v>198921.45</v>
      </c>
      <c r="M5" s="62">
        <f t="shared" ref="M5:M26" si="1">+ROUND(L5,0)</f>
        <v>198921</v>
      </c>
    </row>
    <row r="6" spans="2:13" ht="67.5" customHeight="1">
      <c r="B6" s="37" t="s">
        <v>25</v>
      </c>
      <c r="C6" s="53" t="s">
        <v>176</v>
      </c>
      <c r="D6" s="53" t="s">
        <v>176</v>
      </c>
      <c r="E6" s="53" t="s">
        <v>176</v>
      </c>
      <c r="F6" s="53" t="s">
        <v>176</v>
      </c>
      <c r="G6" s="53" t="s">
        <v>176</v>
      </c>
      <c r="H6" s="53" t="s">
        <v>176</v>
      </c>
      <c r="I6" s="53" t="s">
        <v>176</v>
      </c>
      <c r="J6" s="35">
        <v>310</v>
      </c>
      <c r="K6" s="36">
        <f>+(J6*K3)+J6</f>
        <v>321.59399999999999</v>
      </c>
      <c r="L6" s="36">
        <f t="shared" si="0"/>
        <v>321.59399999999999</v>
      </c>
      <c r="M6" s="62">
        <f t="shared" si="1"/>
        <v>322</v>
      </c>
    </row>
    <row r="7" spans="2:13" ht="67.5" customHeight="1">
      <c r="B7" s="37" t="s">
        <v>27</v>
      </c>
      <c r="C7" s="53" t="s">
        <v>176</v>
      </c>
      <c r="D7" s="53" t="s">
        <v>176</v>
      </c>
      <c r="E7" s="53" t="s">
        <v>176</v>
      </c>
      <c r="F7" s="53" t="s">
        <v>176</v>
      </c>
      <c r="G7" s="53" t="s">
        <v>176</v>
      </c>
      <c r="H7" s="53" t="s">
        <v>176</v>
      </c>
      <c r="I7" s="53" t="s">
        <v>176</v>
      </c>
      <c r="J7" s="35">
        <v>250</v>
      </c>
      <c r="K7" s="36">
        <f>+(J7*$K$3)+J7</f>
        <v>259.35000000000002</v>
      </c>
      <c r="L7" s="36">
        <f t="shared" si="0"/>
        <v>259.35000000000002</v>
      </c>
      <c r="M7" s="62">
        <f t="shared" si="1"/>
        <v>259</v>
      </c>
    </row>
    <row r="8" spans="2:13" ht="67.5" customHeight="1">
      <c r="B8" s="37" t="s">
        <v>34</v>
      </c>
      <c r="C8" s="35">
        <v>833</v>
      </c>
      <c r="D8" s="36">
        <f>+(+C8*D3)+C8</f>
        <v>910.30240000000003</v>
      </c>
      <c r="E8" s="36">
        <f>+(D8*E3)+D8</f>
        <v>957.63812480000001</v>
      </c>
      <c r="F8" s="36">
        <f>+(E8*F3)+E8</f>
        <v>993.45379066752002</v>
      </c>
      <c r="G8" s="53" t="s">
        <v>176</v>
      </c>
      <c r="H8" s="53" t="s">
        <v>176</v>
      </c>
      <c r="I8" s="53" t="s">
        <v>176</v>
      </c>
      <c r="J8" s="35">
        <v>390</v>
      </c>
      <c r="K8" s="36">
        <f t="shared" ref="K8:K26" si="2">+(J8*$K$3)+J8</f>
        <v>404.58600000000001</v>
      </c>
      <c r="L8" s="36">
        <f t="shared" si="0"/>
        <v>404.58600000000001</v>
      </c>
      <c r="M8" s="62">
        <f t="shared" si="1"/>
        <v>405</v>
      </c>
    </row>
    <row r="9" spans="2:13" ht="67.5" customHeight="1">
      <c r="B9" s="37" t="s">
        <v>39</v>
      </c>
      <c r="C9" s="35">
        <v>2261</v>
      </c>
      <c r="D9" s="36">
        <f>+(C9*D3)+C9</f>
        <v>2470.8208</v>
      </c>
      <c r="E9" s="36">
        <f>+(D9*E3)+D9</f>
        <v>2599.3034815999999</v>
      </c>
      <c r="F9" s="36">
        <f>+(E9*F3)+E9</f>
        <v>2696.5174318118397</v>
      </c>
      <c r="G9" s="53" t="s">
        <v>176</v>
      </c>
      <c r="H9" s="53" t="s">
        <v>176</v>
      </c>
      <c r="I9" s="53" t="s">
        <v>176</v>
      </c>
      <c r="J9" s="35">
        <v>10610</v>
      </c>
      <c r="K9" s="36">
        <f t="shared" si="2"/>
        <v>11006.814</v>
      </c>
      <c r="L9" s="36">
        <f t="shared" si="0"/>
        <v>11006.814</v>
      </c>
      <c r="M9" s="62">
        <f t="shared" si="1"/>
        <v>11007</v>
      </c>
    </row>
    <row r="10" spans="2:13" ht="67.5" customHeight="1">
      <c r="B10" s="37" t="s">
        <v>45</v>
      </c>
      <c r="C10" s="53" t="s">
        <v>176</v>
      </c>
      <c r="D10" s="53" t="s">
        <v>176</v>
      </c>
      <c r="E10" s="53" t="s">
        <v>176</v>
      </c>
      <c r="F10" s="53" t="s">
        <v>176</v>
      </c>
      <c r="G10" s="53" t="s">
        <v>176</v>
      </c>
      <c r="H10" s="53" t="s">
        <v>176</v>
      </c>
      <c r="I10" s="53" t="s">
        <v>176</v>
      </c>
      <c r="J10" s="35">
        <v>50</v>
      </c>
      <c r="K10" s="36">
        <f t="shared" si="2"/>
        <v>51.87</v>
      </c>
      <c r="L10" s="36">
        <f t="shared" si="0"/>
        <v>51.87</v>
      </c>
      <c r="M10" s="62">
        <f t="shared" si="1"/>
        <v>52</v>
      </c>
    </row>
    <row r="11" spans="2:13" ht="67.5" customHeight="1">
      <c r="B11" s="37" t="s">
        <v>49</v>
      </c>
      <c r="C11" s="53" t="s">
        <v>176</v>
      </c>
      <c r="D11" s="53" t="s">
        <v>176</v>
      </c>
      <c r="E11" s="53" t="s">
        <v>176</v>
      </c>
      <c r="F11" s="53" t="s">
        <v>176</v>
      </c>
      <c r="G11" s="53" t="s">
        <v>176</v>
      </c>
      <c r="H11" s="53" t="s">
        <v>176</v>
      </c>
      <c r="I11" s="53" t="s">
        <v>176</v>
      </c>
      <c r="J11" s="35">
        <v>1040</v>
      </c>
      <c r="K11" s="36">
        <f t="shared" si="2"/>
        <v>1078.896</v>
      </c>
      <c r="L11" s="36">
        <f t="shared" si="0"/>
        <v>1078.896</v>
      </c>
      <c r="M11" s="62">
        <f t="shared" si="1"/>
        <v>1079</v>
      </c>
    </row>
    <row r="12" spans="2:13" ht="67.5" customHeight="1">
      <c r="B12" s="37" t="s">
        <v>53</v>
      </c>
      <c r="C12" s="53" t="s">
        <v>176</v>
      </c>
      <c r="D12" s="53" t="s">
        <v>176</v>
      </c>
      <c r="E12" s="53" t="s">
        <v>176</v>
      </c>
      <c r="F12" s="53" t="s">
        <v>176</v>
      </c>
      <c r="G12" s="53" t="s">
        <v>176</v>
      </c>
      <c r="H12" s="53" t="s">
        <v>176</v>
      </c>
      <c r="I12" s="53" t="s">
        <v>176</v>
      </c>
      <c r="J12" s="35">
        <v>250</v>
      </c>
      <c r="K12" s="36">
        <f t="shared" si="2"/>
        <v>259.35000000000002</v>
      </c>
      <c r="L12" s="36">
        <f t="shared" si="0"/>
        <v>259.35000000000002</v>
      </c>
      <c r="M12" s="62">
        <f t="shared" si="1"/>
        <v>259</v>
      </c>
    </row>
    <row r="13" spans="2:13" ht="67.5" customHeight="1">
      <c r="B13" s="37" t="s">
        <v>177</v>
      </c>
      <c r="C13" s="35">
        <v>714</v>
      </c>
      <c r="D13" s="36">
        <f>+(C13*D3)+C13</f>
        <v>780.25919999999996</v>
      </c>
      <c r="E13" s="36">
        <f>+(D13*E3)+D13</f>
        <v>820.83267839999996</v>
      </c>
      <c r="F13" s="36">
        <f>+(E13*F3)+E13</f>
        <v>851.53182057215997</v>
      </c>
      <c r="G13" s="31">
        <v>1155</v>
      </c>
      <c r="H13" s="31">
        <f>+(G13*H3)+G13</f>
        <v>1215.06</v>
      </c>
      <c r="I13" s="31">
        <f>+(H13*I3)+H13</f>
        <v>1260.503244</v>
      </c>
      <c r="J13" s="35">
        <v>1520</v>
      </c>
      <c r="K13" s="36">
        <f t="shared" si="2"/>
        <v>1576.848</v>
      </c>
      <c r="L13" s="36">
        <f>+(F13+I13+K13)/3</f>
        <v>1229.6276881907199</v>
      </c>
      <c r="M13" s="62">
        <f t="shared" si="1"/>
        <v>1230</v>
      </c>
    </row>
    <row r="14" spans="2:13" ht="67.5" customHeight="1">
      <c r="B14" s="37" t="s">
        <v>178</v>
      </c>
      <c r="C14" s="53" t="s">
        <v>176</v>
      </c>
      <c r="D14" s="53" t="s">
        <v>176</v>
      </c>
      <c r="E14" s="53" t="s">
        <v>176</v>
      </c>
      <c r="F14" s="53" t="s">
        <v>176</v>
      </c>
      <c r="G14" s="31">
        <v>1089</v>
      </c>
      <c r="H14" s="31">
        <f>+(G14*H3)+G14</f>
        <v>1145.6279999999999</v>
      </c>
      <c r="I14" s="31">
        <f>+(H14*I3)+H14</f>
        <v>1188.4744871999999</v>
      </c>
      <c r="J14" s="35">
        <v>1240</v>
      </c>
      <c r="K14" s="36">
        <f t="shared" si="2"/>
        <v>1286.376</v>
      </c>
      <c r="L14" s="31">
        <f>+(I14+K14)/2</f>
        <v>1237.4252435999999</v>
      </c>
      <c r="M14" s="62">
        <f t="shared" si="1"/>
        <v>1237</v>
      </c>
    </row>
    <row r="15" spans="2:13" ht="67.5" customHeight="1">
      <c r="B15" s="37" t="s">
        <v>68</v>
      </c>
      <c r="C15" s="53" t="s">
        <v>176</v>
      </c>
      <c r="D15" s="53" t="s">
        <v>176</v>
      </c>
      <c r="E15" s="53" t="s">
        <v>176</v>
      </c>
      <c r="F15" s="53" t="s">
        <v>176</v>
      </c>
      <c r="G15" s="31">
        <v>1181</v>
      </c>
      <c r="H15" s="31">
        <f>+(G15*H3)+G15</f>
        <v>1242.412</v>
      </c>
      <c r="I15" s="31">
        <f>+(H15*$I$3)+H15</f>
        <v>1288.8782088</v>
      </c>
      <c r="J15" s="35">
        <v>1230</v>
      </c>
      <c r="K15" s="36">
        <f t="shared" si="2"/>
        <v>1276.002</v>
      </c>
      <c r="L15" s="36">
        <f>+(I15+K15)+2</f>
        <v>2566.8802088000002</v>
      </c>
      <c r="M15" s="62">
        <f t="shared" si="1"/>
        <v>2567</v>
      </c>
    </row>
    <row r="16" spans="2:13" ht="67.5" customHeight="1">
      <c r="B16" s="37" t="s">
        <v>73</v>
      </c>
      <c r="C16" s="53" t="s">
        <v>176</v>
      </c>
      <c r="D16" s="53" t="s">
        <v>176</v>
      </c>
      <c r="E16" s="53" t="s">
        <v>176</v>
      </c>
      <c r="F16" s="53" t="s">
        <v>176</v>
      </c>
      <c r="G16" s="31">
        <v>138</v>
      </c>
      <c r="H16" s="31">
        <f>+(G16*H3)+G16</f>
        <v>145.17599999999999</v>
      </c>
      <c r="I16" s="31">
        <f>+(H16*I3)+H16</f>
        <v>150.60558239999997</v>
      </c>
      <c r="J16" s="35">
        <v>220</v>
      </c>
      <c r="K16" s="36">
        <f t="shared" si="2"/>
        <v>228.22800000000001</v>
      </c>
      <c r="L16" s="31">
        <f>+(I16+K16)/2</f>
        <v>189.41679119999998</v>
      </c>
      <c r="M16" s="62">
        <f t="shared" si="1"/>
        <v>189</v>
      </c>
    </row>
    <row r="17" spans="2:13" ht="67.5" customHeight="1">
      <c r="B17" s="37" t="s">
        <v>77</v>
      </c>
      <c r="C17" s="53" t="s">
        <v>176</v>
      </c>
      <c r="D17" s="53" t="s">
        <v>176</v>
      </c>
      <c r="E17" s="53" t="s">
        <v>176</v>
      </c>
      <c r="F17" s="53" t="s">
        <v>176</v>
      </c>
      <c r="G17" s="31">
        <v>141</v>
      </c>
      <c r="H17" s="31">
        <f>+(G17*H3)+G17</f>
        <v>148.33199999999999</v>
      </c>
      <c r="I17" s="31">
        <f>+(H17*I3)+H17</f>
        <v>153.87961680000001</v>
      </c>
      <c r="J17" s="35">
        <v>260</v>
      </c>
      <c r="K17" s="36">
        <f t="shared" si="2"/>
        <v>269.72399999999999</v>
      </c>
      <c r="L17" s="31">
        <f>+(I17+K17)/2</f>
        <v>211.8018084</v>
      </c>
      <c r="M17" s="62">
        <f t="shared" si="1"/>
        <v>212</v>
      </c>
    </row>
    <row r="18" spans="2:13" ht="67.5" customHeight="1">
      <c r="B18" s="37" t="s">
        <v>80</v>
      </c>
      <c r="C18" s="53" t="s">
        <v>176</v>
      </c>
      <c r="D18" s="53" t="s">
        <v>176</v>
      </c>
      <c r="E18" s="53" t="s">
        <v>176</v>
      </c>
      <c r="F18" s="53" t="s">
        <v>176</v>
      </c>
      <c r="G18" s="31">
        <v>94</v>
      </c>
      <c r="H18" s="31">
        <f>+(G18*H3)+G18</f>
        <v>98.888000000000005</v>
      </c>
      <c r="I18" s="31">
        <f>+(H18*I3)+H18</f>
        <v>102.5864112</v>
      </c>
      <c r="J18" s="35">
        <v>100</v>
      </c>
      <c r="K18" s="36">
        <f t="shared" si="2"/>
        <v>103.74</v>
      </c>
      <c r="L18" s="31">
        <f>+(I18+K18)/2</f>
        <v>103.1632056</v>
      </c>
      <c r="M18" s="62">
        <f t="shared" si="1"/>
        <v>103</v>
      </c>
    </row>
    <row r="19" spans="2:13" ht="67.5" customHeight="1">
      <c r="B19" s="37" t="s">
        <v>87</v>
      </c>
      <c r="C19" s="53" t="s">
        <v>176</v>
      </c>
      <c r="D19" s="53" t="s">
        <v>176</v>
      </c>
      <c r="E19" s="53" t="s">
        <v>176</v>
      </c>
      <c r="F19" s="53" t="s">
        <v>176</v>
      </c>
      <c r="G19" s="53" t="s">
        <v>176</v>
      </c>
      <c r="H19" s="53" t="s">
        <v>176</v>
      </c>
      <c r="I19" s="53" t="s">
        <v>176</v>
      </c>
      <c r="J19" s="35">
        <v>23490</v>
      </c>
      <c r="K19" s="36">
        <f t="shared" si="2"/>
        <v>24368.526000000002</v>
      </c>
      <c r="L19" s="36">
        <f>+K19</f>
        <v>24368.526000000002</v>
      </c>
      <c r="M19" s="62">
        <f t="shared" si="1"/>
        <v>24369</v>
      </c>
    </row>
    <row r="20" spans="2:13" ht="67.5" customHeight="1">
      <c r="B20" s="37" t="s">
        <v>93</v>
      </c>
      <c r="C20" s="53" t="s">
        <v>176</v>
      </c>
      <c r="D20" s="53" t="s">
        <v>176</v>
      </c>
      <c r="E20" s="53" t="s">
        <v>176</v>
      </c>
      <c r="F20" s="53" t="s">
        <v>176</v>
      </c>
      <c r="G20" s="53" t="s">
        <v>176</v>
      </c>
      <c r="H20" s="53" t="s">
        <v>176</v>
      </c>
      <c r="I20" s="53" t="s">
        <v>176</v>
      </c>
      <c r="J20" s="35">
        <v>6360</v>
      </c>
      <c r="K20" s="36">
        <f t="shared" si="2"/>
        <v>6597.8639999999996</v>
      </c>
      <c r="L20" s="36">
        <f>+K20</f>
        <v>6597.8639999999996</v>
      </c>
      <c r="M20" s="62">
        <f t="shared" si="1"/>
        <v>6598</v>
      </c>
    </row>
    <row r="21" spans="2:13" ht="67.5" customHeight="1">
      <c r="B21" s="37" t="s">
        <v>93</v>
      </c>
      <c r="C21" s="53" t="s">
        <v>176</v>
      </c>
      <c r="D21" s="53" t="s">
        <v>176</v>
      </c>
      <c r="E21" s="53" t="s">
        <v>176</v>
      </c>
      <c r="F21" s="53" t="s">
        <v>176</v>
      </c>
      <c r="G21" s="53" t="s">
        <v>176</v>
      </c>
      <c r="H21" s="53" t="s">
        <v>176</v>
      </c>
      <c r="I21" s="53" t="s">
        <v>176</v>
      </c>
      <c r="J21" s="35">
        <v>5770</v>
      </c>
      <c r="K21" s="36">
        <f t="shared" si="2"/>
        <v>5985.7979999999998</v>
      </c>
      <c r="L21" s="36">
        <f>+K21</f>
        <v>5985.7979999999998</v>
      </c>
      <c r="M21" s="62">
        <f t="shared" si="1"/>
        <v>5986</v>
      </c>
    </row>
    <row r="22" spans="2:13" ht="67.5" customHeight="1">
      <c r="B22" s="37" t="s">
        <v>98</v>
      </c>
      <c r="C22" s="53" t="s">
        <v>176</v>
      </c>
      <c r="D22" s="53" t="s">
        <v>176</v>
      </c>
      <c r="E22" s="53" t="s">
        <v>176</v>
      </c>
      <c r="F22" s="53" t="s">
        <v>176</v>
      </c>
      <c r="G22" s="53" t="s">
        <v>176</v>
      </c>
      <c r="H22" s="53" t="s">
        <v>176</v>
      </c>
      <c r="I22" s="53" t="s">
        <v>176</v>
      </c>
      <c r="J22" s="35">
        <v>6350</v>
      </c>
      <c r="K22" s="36">
        <f t="shared" si="2"/>
        <v>6587.49</v>
      </c>
      <c r="L22" s="36">
        <f>+K22</f>
        <v>6587.49</v>
      </c>
      <c r="M22" s="62">
        <f t="shared" si="1"/>
        <v>6587</v>
      </c>
    </row>
    <row r="23" spans="2:13" ht="67.5" customHeight="1">
      <c r="B23" s="37" t="s">
        <v>98</v>
      </c>
      <c r="C23" s="53" t="s">
        <v>176</v>
      </c>
      <c r="D23" s="53" t="s">
        <v>176</v>
      </c>
      <c r="E23" s="53" t="s">
        <v>176</v>
      </c>
      <c r="F23" s="53" t="s">
        <v>176</v>
      </c>
      <c r="G23" s="53" t="s">
        <v>176</v>
      </c>
      <c r="H23" s="53" t="s">
        <v>176</v>
      </c>
      <c r="I23" s="53" t="s">
        <v>176</v>
      </c>
      <c r="J23" s="35">
        <v>6360</v>
      </c>
      <c r="K23" s="36">
        <f t="shared" si="2"/>
        <v>6597.8639999999996</v>
      </c>
      <c r="L23" s="36">
        <f>+K23</f>
        <v>6597.8639999999996</v>
      </c>
      <c r="M23" s="62">
        <f t="shared" si="1"/>
        <v>6598</v>
      </c>
    </row>
    <row r="24" spans="2:13" ht="67.5" customHeight="1">
      <c r="B24" s="37" t="s">
        <v>101</v>
      </c>
      <c r="C24" s="53" t="s">
        <v>176</v>
      </c>
      <c r="D24" s="53" t="s">
        <v>176</v>
      </c>
      <c r="E24" s="53" t="s">
        <v>176</v>
      </c>
      <c r="F24" s="53" t="s">
        <v>176</v>
      </c>
      <c r="G24" s="53" t="s">
        <v>176</v>
      </c>
      <c r="H24" s="53" t="s">
        <v>176</v>
      </c>
      <c r="I24" s="53" t="s">
        <v>176</v>
      </c>
      <c r="J24" s="53" t="s">
        <v>176</v>
      </c>
      <c r="K24" s="53" t="s">
        <v>176</v>
      </c>
      <c r="L24" s="53" t="s">
        <v>176</v>
      </c>
      <c r="M24" s="54" t="s">
        <v>176</v>
      </c>
    </row>
    <row r="25" spans="2:13" ht="67.5" customHeight="1">
      <c r="B25" s="37" t="s">
        <v>179</v>
      </c>
      <c r="C25" s="53" t="s">
        <v>176</v>
      </c>
      <c r="D25" s="53" t="s">
        <v>176</v>
      </c>
      <c r="E25" s="53" t="s">
        <v>176</v>
      </c>
      <c r="F25" s="53" t="s">
        <v>176</v>
      </c>
      <c r="G25" s="53" t="s">
        <v>176</v>
      </c>
      <c r="H25" s="53" t="s">
        <v>176</v>
      </c>
      <c r="I25" s="53" t="s">
        <v>176</v>
      </c>
      <c r="J25" s="53" t="s">
        <v>176</v>
      </c>
      <c r="K25" s="53" t="s">
        <v>176</v>
      </c>
      <c r="L25" s="53" t="s">
        <v>176</v>
      </c>
      <c r="M25" s="54" t="s">
        <v>176</v>
      </c>
    </row>
    <row r="26" spans="2:13" ht="67.5" customHeight="1">
      <c r="B26" s="37" t="s">
        <v>104</v>
      </c>
      <c r="C26" s="53" t="s">
        <v>176</v>
      </c>
      <c r="D26" s="53" t="s">
        <v>176</v>
      </c>
      <c r="E26" s="53" t="s">
        <v>176</v>
      </c>
      <c r="F26" s="53" t="s">
        <v>176</v>
      </c>
      <c r="G26" s="53" t="s">
        <v>176</v>
      </c>
      <c r="H26" s="53" t="s">
        <v>176</v>
      </c>
      <c r="I26" s="53" t="s">
        <v>176</v>
      </c>
      <c r="J26" s="35">
        <v>130</v>
      </c>
      <c r="K26" s="36">
        <f t="shared" si="2"/>
        <v>134.86199999999999</v>
      </c>
      <c r="L26" s="36">
        <f>+K26</f>
        <v>134.86199999999999</v>
      </c>
      <c r="M26" s="62">
        <f t="shared" si="1"/>
        <v>135</v>
      </c>
    </row>
    <row r="27" spans="2:13" ht="55.5" customHeight="1">
      <c r="B27" s="37" t="s">
        <v>110</v>
      </c>
      <c r="C27" s="53" t="s">
        <v>176</v>
      </c>
      <c r="D27" s="53" t="s">
        <v>176</v>
      </c>
      <c r="E27" s="53" t="s">
        <v>176</v>
      </c>
      <c r="F27" s="53" t="s">
        <v>176</v>
      </c>
      <c r="G27" s="53" t="s">
        <v>176</v>
      </c>
      <c r="H27" s="53" t="s">
        <v>176</v>
      </c>
      <c r="I27" s="53" t="s">
        <v>176</v>
      </c>
      <c r="J27" s="53" t="s">
        <v>176</v>
      </c>
      <c r="K27" s="53" t="s">
        <v>176</v>
      </c>
      <c r="L27" s="53" t="s">
        <v>176</v>
      </c>
      <c r="M27" s="54" t="s">
        <v>176</v>
      </c>
    </row>
    <row r="28" spans="2:13" ht="52.5" customHeight="1">
      <c r="B28" s="38" t="s">
        <v>115</v>
      </c>
      <c r="C28" s="53" t="s">
        <v>176</v>
      </c>
      <c r="D28" s="53" t="s">
        <v>176</v>
      </c>
      <c r="E28" s="53" t="s">
        <v>176</v>
      </c>
      <c r="F28" s="53" t="s">
        <v>176</v>
      </c>
      <c r="G28" s="53" t="s">
        <v>176</v>
      </c>
      <c r="H28" s="53" t="s">
        <v>176</v>
      </c>
      <c r="I28" s="53" t="s">
        <v>176</v>
      </c>
      <c r="J28" s="53" t="s">
        <v>176</v>
      </c>
      <c r="K28" s="53" t="s">
        <v>176</v>
      </c>
      <c r="L28" s="53" t="s">
        <v>176</v>
      </c>
      <c r="M28" s="54" t="s">
        <v>176</v>
      </c>
    </row>
    <row r="29" spans="2:13" ht="52.5" customHeight="1">
      <c r="B29" s="38" t="s">
        <v>121</v>
      </c>
      <c r="C29" s="53" t="s">
        <v>176</v>
      </c>
      <c r="D29" s="53" t="s">
        <v>176</v>
      </c>
      <c r="E29" s="53" t="s">
        <v>176</v>
      </c>
      <c r="F29" s="53" t="s">
        <v>176</v>
      </c>
      <c r="G29" s="53" t="s">
        <v>176</v>
      </c>
      <c r="H29" s="53" t="s">
        <v>176</v>
      </c>
      <c r="I29" s="53" t="s">
        <v>176</v>
      </c>
      <c r="J29" s="53" t="s">
        <v>176</v>
      </c>
      <c r="K29" s="53" t="s">
        <v>176</v>
      </c>
      <c r="L29" s="53" t="s">
        <v>176</v>
      </c>
      <c r="M29" s="54" t="s">
        <v>176</v>
      </c>
    </row>
    <row r="30" spans="2:13" ht="52.5" customHeight="1" thickBot="1">
      <c r="B30" s="39" t="s">
        <v>131</v>
      </c>
      <c r="C30" s="55" t="s">
        <v>176</v>
      </c>
      <c r="D30" s="55" t="s">
        <v>176</v>
      </c>
      <c r="E30" s="55" t="s">
        <v>176</v>
      </c>
      <c r="F30" s="55" t="s">
        <v>176</v>
      </c>
      <c r="G30" s="55" t="s">
        <v>176</v>
      </c>
      <c r="H30" s="55" t="s">
        <v>176</v>
      </c>
      <c r="I30" s="55" t="s">
        <v>176</v>
      </c>
      <c r="J30" s="55" t="s">
        <v>176</v>
      </c>
      <c r="K30" s="55" t="s">
        <v>176</v>
      </c>
      <c r="L30" s="55" t="s">
        <v>176</v>
      </c>
      <c r="M30" s="56" t="s">
        <v>176</v>
      </c>
    </row>
    <row r="31" spans="2:13" s="4" customFormat="1">
      <c r="B31" s="63"/>
      <c r="C31" s="64"/>
      <c r="D31" s="65"/>
      <c r="E31" s="65"/>
      <c r="F31" s="65"/>
      <c r="G31" s="65"/>
      <c r="H31" s="65"/>
      <c r="I31" s="65"/>
      <c r="J31" s="64"/>
      <c r="L31" s="63"/>
      <c r="M31" s="66"/>
    </row>
    <row r="32" spans="2:13" s="4" customFormat="1">
      <c r="B32" s="63"/>
      <c r="C32" s="64"/>
      <c r="D32" s="65"/>
      <c r="E32" s="65"/>
      <c r="F32" s="65"/>
      <c r="G32" s="65"/>
      <c r="H32" s="65"/>
      <c r="I32" s="65"/>
      <c r="J32" s="64"/>
      <c r="L32" s="63"/>
      <c r="M32" s="66"/>
    </row>
    <row r="33" spans="2:13" s="4" customFormat="1">
      <c r="B33" s="63"/>
      <c r="C33" s="64"/>
      <c r="D33" s="65"/>
      <c r="E33" s="65"/>
      <c r="F33" s="65"/>
      <c r="G33" s="65"/>
      <c r="H33" s="65"/>
      <c r="I33" s="65"/>
      <c r="J33" s="64"/>
      <c r="L33" s="63"/>
      <c r="M33" s="66"/>
    </row>
    <row r="34" spans="2:13" s="4" customFormat="1">
      <c r="B34" s="63"/>
      <c r="C34" s="64"/>
      <c r="D34" s="65"/>
      <c r="E34" s="65"/>
      <c r="F34" s="65"/>
      <c r="G34" s="65"/>
      <c r="H34" s="65"/>
      <c r="I34" s="65"/>
      <c r="J34" s="64"/>
      <c r="L34" s="63"/>
      <c r="M34" s="66"/>
    </row>
    <row r="35" spans="2:13" s="4" customFormat="1">
      <c r="B35" s="63"/>
      <c r="C35" s="64"/>
      <c r="D35" s="65"/>
      <c r="E35" s="65"/>
      <c r="F35" s="65"/>
      <c r="G35" s="65"/>
      <c r="H35" s="65"/>
      <c r="I35" s="65"/>
      <c r="J35" s="64"/>
      <c r="L35" s="63"/>
      <c r="M35" s="66"/>
    </row>
    <row r="36" spans="2:13" s="4" customFormat="1">
      <c r="B36" s="63"/>
      <c r="C36" s="64"/>
      <c r="D36" s="65"/>
      <c r="E36" s="65"/>
      <c r="F36" s="65"/>
      <c r="G36" s="65"/>
      <c r="H36" s="65"/>
      <c r="I36" s="65"/>
      <c r="J36" s="64"/>
      <c r="L36" s="63"/>
      <c r="M36" s="66"/>
    </row>
    <row r="37" spans="2:13" s="4" customFormat="1">
      <c r="B37" s="63"/>
      <c r="C37" s="64"/>
      <c r="D37" s="65"/>
      <c r="E37" s="65"/>
      <c r="F37" s="65"/>
      <c r="G37" s="65"/>
      <c r="H37" s="65"/>
      <c r="I37" s="65"/>
      <c r="J37" s="64"/>
      <c r="L37" s="63"/>
      <c r="M37" s="66"/>
    </row>
    <row r="38" spans="2:13" s="4" customFormat="1">
      <c r="B38" s="63"/>
      <c r="C38" s="64"/>
      <c r="D38" s="65"/>
      <c r="E38" s="65"/>
      <c r="F38" s="65"/>
      <c r="G38" s="65"/>
      <c r="H38" s="65"/>
      <c r="I38" s="65"/>
      <c r="J38" s="64"/>
      <c r="L38" s="63"/>
      <c r="M38" s="66"/>
    </row>
    <row r="39" spans="2:13" s="4" customFormat="1">
      <c r="B39" s="63"/>
      <c r="C39" s="64"/>
      <c r="D39" s="65"/>
      <c r="E39" s="65"/>
      <c r="F39" s="65"/>
      <c r="G39" s="65"/>
      <c r="H39" s="65"/>
      <c r="I39" s="65"/>
      <c r="J39" s="64"/>
      <c r="L39" s="63"/>
      <c r="M39" s="66"/>
    </row>
    <row r="40" spans="2:13" s="4" customFormat="1">
      <c r="B40" s="63"/>
      <c r="C40" s="64"/>
      <c r="D40" s="65"/>
      <c r="E40" s="65"/>
      <c r="F40" s="65"/>
      <c r="G40" s="65"/>
      <c r="H40" s="65"/>
      <c r="I40" s="65"/>
      <c r="J40" s="64"/>
      <c r="L40" s="63"/>
      <c r="M40" s="66"/>
    </row>
    <row r="41" spans="2:13" s="4" customFormat="1">
      <c r="B41" s="63"/>
      <c r="C41" s="64"/>
      <c r="D41" s="65"/>
      <c r="E41" s="65"/>
      <c r="F41" s="65"/>
      <c r="G41" s="65"/>
      <c r="H41" s="65"/>
      <c r="I41" s="65"/>
      <c r="J41" s="64"/>
      <c r="L41" s="63"/>
      <c r="M41" s="66"/>
    </row>
    <row r="42" spans="2:13" s="4" customFormat="1">
      <c r="B42" s="63"/>
      <c r="C42" s="64"/>
      <c r="D42" s="65"/>
      <c r="E42" s="65"/>
      <c r="F42" s="65"/>
      <c r="G42" s="65"/>
      <c r="H42" s="65"/>
      <c r="I42" s="65"/>
      <c r="J42" s="64"/>
      <c r="L42" s="63"/>
      <c r="M42" s="66"/>
    </row>
    <row r="43" spans="2:13" s="4" customFormat="1">
      <c r="B43" s="63"/>
      <c r="C43" s="64"/>
      <c r="D43" s="65"/>
      <c r="E43" s="65"/>
      <c r="F43" s="65"/>
      <c r="G43" s="65"/>
      <c r="H43" s="65"/>
      <c r="I43" s="65"/>
      <c r="J43" s="64"/>
      <c r="L43" s="63"/>
      <c r="M43" s="66"/>
    </row>
    <row r="44" spans="2:13" s="4" customFormat="1">
      <c r="B44" s="63"/>
      <c r="C44" s="64"/>
      <c r="D44" s="65"/>
      <c r="E44" s="65"/>
      <c r="F44" s="65"/>
      <c r="G44" s="65"/>
      <c r="H44" s="65"/>
      <c r="I44" s="65"/>
      <c r="J44" s="64"/>
      <c r="L44" s="63"/>
      <c r="M44" s="66"/>
    </row>
    <row r="45" spans="2:13" s="4" customFormat="1">
      <c r="B45" s="63"/>
      <c r="C45" s="64"/>
      <c r="D45" s="65"/>
      <c r="E45" s="65"/>
      <c r="F45" s="65"/>
      <c r="G45" s="65"/>
      <c r="H45" s="65"/>
      <c r="I45" s="65"/>
      <c r="J45" s="64"/>
      <c r="L45" s="63"/>
      <c r="M45" s="66"/>
    </row>
    <row r="46" spans="2:13" s="4" customFormat="1">
      <c r="B46" s="63"/>
      <c r="C46" s="64"/>
      <c r="D46" s="65"/>
      <c r="E46" s="65"/>
      <c r="F46" s="65"/>
      <c r="G46" s="65"/>
      <c r="H46" s="65"/>
      <c r="I46" s="65"/>
      <c r="J46" s="64"/>
      <c r="L46" s="63"/>
      <c r="M46" s="66"/>
    </row>
    <row r="47" spans="2:13" s="4" customFormat="1">
      <c r="B47" s="63"/>
      <c r="C47" s="64"/>
      <c r="D47" s="65"/>
      <c r="E47" s="65"/>
      <c r="F47" s="65"/>
      <c r="G47" s="65"/>
      <c r="H47" s="65"/>
      <c r="I47" s="65"/>
      <c r="J47" s="64"/>
      <c r="L47" s="63"/>
      <c r="M47" s="66"/>
    </row>
    <row r="48" spans="2:13" s="4" customFormat="1">
      <c r="B48" s="63"/>
      <c r="C48" s="64"/>
      <c r="D48" s="65"/>
      <c r="E48" s="65"/>
      <c r="F48" s="65"/>
      <c r="G48" s="65"/>
      <c r="H48" s="65"/>
      <c r="I48" s="65"/>
      <c r="J48" s="64"/>
      <c r="L48" s="63"/>
      <c r="M48" s="66"/>
    </row>
    <row r="49" spans="2:13" s="4" customFormat="1">
      <c r="B49" s="63"/>
      <c r="C49" s="64"/>
      <c r="D49" s="65"/>
      <c r="E49" s="65"/>
      <c r="F49" s="65"/>
      <c r="G49" s="65"/>
      <c r="H49" s="65"/>
      <c r="I49" s="65"/>
      <c r="J49" s="64"/>
      <c r="L49" s="63"/>
      <c r="M49" s="66"/>
    </row>
    <row r="50" spans="2:13" s="4" customFormat="1">
      <c r="B50" s="63"/>
      <c r="C50" s="64"/>
      <c r="D50" s="65"/>
      <c r="E50" s="65"/>
      <c r="F50" s="65"/>
      <c r="G50" s="65"/>
      <c r="H50" s="65"/>
      <c r="I50" s="65"/>
      <c r="J50" s="64"/>
      <c r="L50" s="63"/>
      <c r="M50" s="66"/>
    </row>
    <row r="51" spans="2:13" s="4" customFormat="1">
      <c r="B51" s="63"/>
      <c r="C51" s="64"/>
      <c r="D51" s="65"/>
      <c r="E51" s="65"/>
      <c r="F51" s="65"/>
      <c r="G51" s="65"/>
      <c r="H51" s="65"/>
      <c r="I51" s="65"/>
      <c r="J51" s="64"/>
      <c r="L51" s="63"/>
      <c r="M51" s="66"/>
    </row>
    <row r="52" spans="2:13" s="4" customFormat="1">
      <c r="B52" s="63"/>
      <c r="C52" s="64"/>
      <c r="D52" s="65"/>
      <c r="E52" s="65"/>
      <c r="F52" s="65"/>
      <c r="G52" s="65"/>
      <c r="H52" s="65"/>
      <c r="I52" s="65"/>
      <c r="J52" s="64"/>
      <c r="L52" s="63"/>
      <c r="M52" s="66"/>
    </row>
    <row r="53" spans="2:13" s="4" customFormat="1">
      <c r="B53" s="63"/>
      <c r="C53" s="64"/>
      <c r="D53" s="65"/>
      <c r="E53" s="65"/>
      <c r="F53" s="65"/>
      <c r="G53" s="65"/>
      <c r="H53" s="65"/>
      <c r="I53" s="65"/>
      <c r="J53" s="64"/>
      <c r="L53" s="63"/>
      <c r="M53" s="66"/>
    </row>
    <row r="54" spans="2:13" s="4" customFormat="1">
      <c r="B54" s="63"/>
      <c r="C54" s="64"/>
      <c r="D54" s="65"/>
      <c r="E54" s="65"/>
      <c r="F54" s="65"/>
      <c r="G54" s="65"/>
      <c r="H54" s="65"/>
      <c r="I54" s="65"/>
      <c r="J54" s="64"/>
      <c r="L54" s="63"/>
      <c r="M54" s="66"/>
    </row>
    <row r="55" spans="2:13" s="4" customFormat="1">
      <c r="B55" s="63"/>
      <c r="C55" s="64"/>
      <c r="D55" s="65"/>
      <c r="E55" s="65"/>
      <c r="F55" s="65"/>
      <c r="G55" s="65"/>
      <c r="H55" s="65"/>
      <c r="I55" s="65"/>
      <c r="J55" s="64"/>
      <c r="L55" s="63"/>
      <c r="M55" s="66"/>
    </row>
    <row r="56" spans="2:13" s="4" customFormat="1">
      <c r="B56" s="63"/>
      <c r="C56" s="64"/>
      <c r="D56" s="65"/>
      <c r="E56" s="65"/>
      <c r="F56" s="65"/>
      <c r="G56" s="65"/>
      <c r="H56" s="65"/>
      <c r="I56" s="65"/>
      <c r="J56" s="64"/>
      <c r="L56" s="63"/>
      <c r="M56" s="66"/>
    </row>
    <row r="57" spans="2:13" s="4" customFormat="1">
      <c r="B57" s="63"/>
      <c r="C57" s="64"/>
      <c r="D57" s="65"/>
      <c r="E57" s="65"/>
      <c r="F57" s="65"/>
      <c r="G57" s="65"/>
      <c r="H57" s="65"/>
      <c r="I57" s="65"/>
      <c r="J57" s="64"/>
      <c r="L57" s="63"/>
      <c r="M57" s="66"/>
    </row>
    <row r="58" spans="2:13" s="4" customFormat="1">
      <c r="B58" s="63"/>
      <c r="C58" s="64"/>
      <c r="D58" s="65"/>
      <c r="E58" s="65"/>
      <c r="F58" s="65"/>
      <c r="G58" s="65"/>
      <c r="H58" s="65"/>
      <c r="I58" s="65"/>
      <c r="J58" s="64"/>
      <c r="L58" s="63"/>
      <c r="M58" s="66"/>
    </row>
    <row r="59" spans="2:13" s="4" customFormat="1">
      <c r="B59" s="63"/>
      <c r="C59" s="64"/>
      <c r="D59" s="65"/>
      <c r="E59" s="65"/>
      <c r="F59" s="65"/>
      <c r="G59" s="65"/>
      <c r="H59" s="65"/>
      <c r="I59" s="65"/>
      <c r="J59" s="64"/>
      <c r="L59" s="63"/>
      <c r="M59" s="66"/>
    </row>
    <row r="60" spans="2:13" s="4" customFormat="1">
      <c r="B60" s="63"/>
      <c r="C60" s="64"/>
      <c r="D60" s="65"/>
      <c r="E60" s="65"/>
      <c r="F60" s="65"/>
      <c r="G60" s="65"/>
      <c r="H60" s="65"/>
      <c r="I60" s="65"/>
      <c r="J60" s="64"/>
      <c r="L60" s="63"/>
      <c r="M60" s="66"/>
    </row>
    <row r="61" spans="2:13" s="4" customFormat="1">
      <c r="B61" s="63"/>
      <c r="C61" s="64"/>
      <c r="D61" s="65"/>
      <c r="E61" s="65"/>
      <c r="F61" s="65"/>
      <c r="G61" s="65"/>
      <c r="H61" s="65"/>
      <c r="I61" s="65"/>
      <c r="J61" s="64"/>
      <c r="L61" s="63"/>
      <c r="M61" s="66"/>
    </row>
    <row r="62" spans="2:13" s="4" customFormat="1">
      <c r="B62" s="63"/>
      <c r="C62" s="64"/>
      <c r="D62" s="65"/>
      <c r="E62" s="65"/>
      <c r="F62" s="65"/>
      <c r="G62" s="65"/>
      <c r="H62" s="65"/>
      <c r="I62" s="65"/>
      <c r="J62" s="64"/>
      <c r="L62" s="63"/>
      <c r="M62" s="66"/>
    </row>
    <row r="63" spans="2:13" s="4" customFormat="1">
      <c r="B63" s="63"/>
      <c r="C63" s="64"/>
      <c r="D63" s="65"/>
      <c r="E63" s="65"/>
      <c r="F63" s="65"/>
      <c r="G63" s="65"/>
      <c r="H63" s="65"/>
      <c r="I63" s="65"/>
      <c r="J63" s="64"/>
      <c r="L63" s="63"/>
      <c r="M63" s="66"/>
    </row>
    <row r="64" spans="2:13" s="4" customFormat="1">
      <c r="B64" s="63"/>
      <c r="C64" s="64"/>
      <c r="D64" s="65"/>
      <c r="E64" s="65"/>
      <c r="F64" s="65"/>
      <c r="G64" s="65"/>
      <c r="H64" s="65"/>
      <c r="I64" s="65"/>
      <c r="J64" s="64"/>
      <c r="L64" s="63"/>
      <c r="M64" s="66"/>
    </row>
    <row r="65" spans="2:13" s="4" customFormat="1">
      <c r="B65" s="63"/>
      <c r="C65" s="64"/>
      <c r="D65" s="65"/>
      <c r="E65" s="65"/>
      <c r="F65" s="65"/>
      <c r="G65" s="65"/>
      <c r="H65" s="65"/>
      <c r="I65" s="65"/>
      <c r="J65" s="64"/>
      <c r="L65" s="63"/>
      <c r="M65" s="66"/>
    </row>
    <row r="66" spans="2:13" s="4" customFormat="1">
      <c r="B66" s="63"/>
      <c r="C66" s="64"/>
      <c r="D66" s="65"/>
      <c r="E66" s="65"/>
      <c r="F66" s="65"/>
      <c r="G66" s="65"/>
      <c r="H66" s="65"/>
      <c r="I66" s="65"/>
      <c r="J66" s="64"/>
      <c r="L66" s="63"/>
      <c r="M66" s="66"/>
    </row>
    <row r="67" spans="2:13" s="4" customFormat="1">
      <c r="B67" s="63"/>
      <c r="C67" s="64"/>
      <c r="D67" s="65"/>
      <c r="E67" s="65"/>
      <c r="F67" s="65"/>
      <c r="G67" s="65"/>
      <c r="H67" s="65"/>
      <c r="I67" s="65"/>
      <c r="J67" s="64"/>
      <c r="L67" s="63"/>
      <c r="M67" s="66"/>
    </row>
    <row r="68" spans="2:13" s="4" customFormat="1">
      <c r="B68" s="63"/>
      <c r="C68" s="64"/>
      <c r="D68" s="65"/>
      <c r="E68" s="65"/>
      <c r="F68" s="65"/>
      <c r="G68" s="65"/>
      <c r="H68" s="65"/>
      <c r="I68" s="65"/>
      <c r="J68" s="64"/>
      <c r="L68" s="63"/>
      <c r="M68" s="66"/>
    </row>
    <row r="69" spans="2:13" s="4" customFormat="1">
      <c r="B69" s="63"/>
      <c r="C69" s="64"/>
      <c r="D69" s="65"/>
      <c r="E69" s="65"/>
      <c r="F69" s="65"/>
      <c r="G69" s="65"/>
      <c r="H69" s="65"/>
      <c r="I69" s="65"/>
      <c r="J69" s="64"/>
      <c r="L69" s="63"/>
      <c r="M69" s="66"/>
    </row>
    <row r="70" spans="2:13" s="4" customFormat="1">
      <c r="B70" s="63"/>
      <c r="C70" s="64"/>
      <c r="D70" s="65"/>
      <c r="E70" s="65"/>
      <c r="F70" s="65"/>
      <c r="G70" s="65"/>
      <c r="H70" s="65"/>
      <c r="I70" s="65"/>
      <c r="J70" s="64"/>
      <c r="L70" s="63"/>
      <c r="M70" s="66"/>
    </row>
    <row r="71" spans="2:13" s="4" customFormat="1">
      <c r="B71" s="63"/>
      <c r="C71" s="64"/>
      <c r="D71" s="65"/>
      <c r="E71" s="65"/>
      <c r="F71" s="65"/>
      <c r="G71" s="65"/>
      <c r="H71" s="65"/>
      <c r="I71" s="65"/>
      <c r="J71" s="64"/>
      <c r="L71" s="63"/>
      <c r="M71" s="66"/>
    </row>
    <row r="72" spans="2:13" s="4" customFormat="1">
      <c r="B72" s="63"/>
      <c r="C72" s="64"/>
      <c r="D72" s="65"/>
      <c r="E72" s="65"/>
      <c r="F72" s="65"/>
      <c r="G72" s="65"/>
      <c r="H72" s="65"/>
      <c r="I72" s="65"/>
      <c r="J72" s="64"/>
      <c r="L72" s="63"/>
      <c r="M72" s="66"/>
    </row>
    <row r="73" spans="2:13" s="4" customFormat="1">
      <c r="B73" s="63"/>
      <c r="C73" s="64"/>
      <c r="D73" s="65"/>
      <c r="E73" s="65"/>
      <c r="F73" s="65"/>
      <c r="G73" s="65"/>
      <c r="H73" s="65"/>
      <c r="I73" s="65"/>
      <c r="J73" s="64"/>
      <c r="L73" s="63"/>
      <c r="M73" s="66"/>
    </row>
    <row r="74" spans="2:13" s="4" customFormat="1">
      <c r="B74" s="63"/>
      <c r="C74" s="64"/>
      <c r="D74" s="65"/>
      <c r="E74" s="65"/>
      <c r="F74" s="65"/>
      <c r="G74" s="65"/>
      <c r="H74" s="65"/>
      <c r="I74" s="65"/>
      <c r="J74" s="64"/>
      <c r="L74" s="63"/>
      <c r="M74" s="66"/>
    </row>
    <row r="75" spans="2:13" s="4" customFormat="1">
      <c r="B75" s="63"/>
      <c r="C75" s="64"/>
      <c r="D75" s="65"/>
      <c r="E75" s="65"/>
      <c r="F75" s="65"/>
      <c r="G75" s="65"/>
      <c r="H75" s="65"/>
      <c r="I75" s="65"/>
      <c r="J75" s="64"/>
      <c r="L75" s="63"/>
      <c r="M75" s="66"/>
    </row>
    <row r="76" spans="2:13" s="4" customFormat="1">
      <c r="B76" s="63"/>
      <c r="C76" s="64"/>
      <c r="D76" s="65"/>
      <c r="E76" s="65"/>
      <c r="F76" s="65"/>
      <c r="G76" s="65"/>
      <c r="H76" s="65"/>
      <c r="I76" s="65"/>
      <c r="J76" s="64"/>
      <c r="L76" s="63"/>
      <c r="M76" s="66"/>
    </row>
    <row r="77" spans="2:13" s="4" customFormat="1">
      <c r="B77" s="63"/>
      <c r="C77" s="64"/>
      <c r="D77" s="65"/>
      <c r="E77" s="65"/>
      <c r="F77" s="65"/>
      <c r="G77" s="65"/>
      <c r="H77" s="65"/>
      <c r="I77" s="65"/>
      <c r="J77" s="64"/>
      <c r="L77" s="63"/>
      <c r="M77" s="66"/>
    </row>
    <row r="78" spans="2:13" s="4" customFormat="1">
      <c r="B78" s="63"/>
      <c r="C78" s="64"/>
      <c r="D78" s="65"/>
      <c r="E78" s="65"/>
      <c r="F78" s="65"/>
      <c r="G78" s="65"/>
      <c r="H78" s="65"/>
      <c r="I78" s="65"/>
      <c r="J78" s="64"/>
      <c r="L78" s="63"/>
      <c r="M78" s="66"/>
    </row>
    <row r="79" spans="2:13" s="4" customFormat="1">
      <c r="B79" s="63"/>
      <c r="C79" s="64"/>
      <c r="D79" s="65"/>
      <c r="E79" s="65"/>
      <c r="F79" s="65"/>
      <c r="G79" s="65"/>
      <c r="H79" s="65"/>
      <c r="I79" s="65"/>
      <c r="J79" s="64"/>
      <c r="L79" s="63"/>
      <c r="M79" s="66"/>
    </row>
    <row r="80" spans="2:13" s="4" customFormat="1">
      <c r="B80" s="63"/>
      <c r="C80" s="64"/>
      <c r="D80" s="65"/>
      <c r="E80" s="65"/>
      <c r="F80" s="65"/>
      <c r="G80" s="65"/>
      <c r="H80" s="65"/>
      <c r="I80" s="65"/>
      <c r="J80" s="64"/>
      <c r="L80" s="63"/>
      <c r="M80" s="66"/>
    </row>
    <row r="81" spans="2:13" s="4" customFormat="1">
      <c r="B81" s="63"/>
      <c r="C81" s="64"/>
      <c r="D81" s="65"/>
      <c r="E81" s="65"/>
      <c r="F81" s="65"/>
      <c r="G81" s="65"/>
      <c r="H81" s="65"/>
      <c r="I81" s="65"/>
      <c r="J81" s="64"/>
      <c r="L81" s="63"/>
      <c r="M81" s="66"/>
    </row>
    <row r="82" spans="2:13" s="4" customFormat="1">
      <c r="B82" s="63"/>
      <c r="C82" s="64"/>
      <c r="D82" s="65"/>
      <c r="E82" s="65"/>
      <c r="F82" s="65"/>
      <c r="G82" s="65"/>
      <c r="H82" s="65"/>
      <c r="I82" s="65"/>
      <c r="J82" s="64"/>
      <c r="L82" s="63"/>
      <c r="M82" s="66"/>
    </row>
    <row r="83" spans="2:13" s="4" customFormat="1">
      <c r="B83" s="63"/>
      <c r="C83" s="64"/>
      <c r="D83" s="65"/>
      <c r="E83" s="65"/>
      <c r="F83" s="65"/>
      <c r="G83" s="65"/>
      <c r="H83" s="65"/>
      <c r="I83" s="65"/>
      <c r="J83" s="64"/>
      <c r="L83" s="63"/>
      <c r="M83" s="66"/>
    </row>
    <row r="84" spans="2:13" s="4" customFormat="1">
      <c r="B84" s="63"/>
      <c r="C84" s="64"/>
      <c r="D84" s="65"/>
      <c r="E84" s="65"/>
      <c r="F84" s="65"/>
      <c r="G84" s="65"/>
      <c r="H84" s="65"/>
      <c r="I84" s="65"/>
      <c r="J84" s="64"/>
      <c r="L84" s="63"/>
      <c r="M84" s="66"/>
    </row>
    <row r="85" spans="2:13" s="4" customFormat="1">
      <c r="B85" s="63"/>
      <c r="C85" s="64"/>
      <c r="D85" s="65"/>
      <c r="E85" s="65"/>
      <c r="F85" s="65"/>
      <c r="G85" s="65"/>
      <c r="H85" s="65"/>
      <c r="I85" s="65"/>
      <c r="J85" s="64"/>
      <c r="L85" s="63"/>
      <c r="M85" s="66"/>
    </row>
    <row r="86" spans="2:13" s="4" customFormat="1">
      <c r="B86" s="63"/>
      <c r="C86" s="64"/>
      <c r="D86" s="65"/>
      <c r="E86" s="65"/>
      <c r="F86" s="65"/>
      <c r="G86" s="65"/>
      <c r="H86" s="65"/>
      <c r="I86" s="65"/>
      <c r="J86" s="64"/>
      <c r="L86" s="63"/>
      <c r="M86" s="66"/>
    </row>
    <row r="87" spans="2:13" s="4" customFormat="1">
      <c r="B87" s="63"/>
      <c r="C87" s="64"/>
      <c r="D87" s="65"/>
      <c r="E87" s="65"/>
      <c r="F87" s="65"/>
      <c r="G87" s="65"/>
      <c r="H87" s="65"/>
      <c r="I87" s="65"/>
      <c r="J87" s="64"/>
      <c r="L87" s="63"/>
      <c r="M87" s="66"/>
    </row>
    <row r="88" spans="2:13" s="4" customFormat="1">
      <c r="B88" s="63"/>
      <c r="C88" s="64"/>
      <c r="D88" s="65"/>
      <c r="E88" s="65"/>
      <c r="F88" s="65"/>
      <c r="G88" s="65"/>
      <c r="H88" s="65"/>
      <c r="I88" s="65"/>
      <c r="J88" s="64"/>
      <c r="L88" s="63"/>
      <c r="M88" s="66"/>
    </row>
    <row r="89" spans="2:13" s="4" customFormat="1">
      <c r="B89" s="63"/>
      <c r="C89" s="64"/>
      <c r="D89" s="65"/>
      <c r="E89" s="65"/>
      <c r="F89" s="65"/>
      <c r="G89" s="65"/>
      <c r="H89" s="65"/>
      <c r="I89" s="65"/>
      <c r="J89" s="64"/>
      <c r="L89" s="63"/>
      <c r="M89" s="66"/>
    </row>
    <row r="90" spans="2:13" s="4" customFormat="1">
      <c r="B90" s="63"/>
      <c r="C90" s="64"/>
      <c r="D90" s="65"/>
      <c r="E90" s="65"/>
      <c r="F90" s="65"/>
      <c r="G90" s="65"/>
      <c r="H90" s="65"/>
      <c r="I90" s="65"/>
      <c r="J90" s="64"/>
      <c r="L90" s="63"/>
      <c r="M90" s="66"/>
    </row>
    <row r="91" spans="2:13" s="4" customFormat="1">
      <c r="B91" s="63"/>
      <c r="C91" s="64"/>
      <c r="D91" s="65"/>
      <c r="E91" s="65"/>
      <c r="F91" s="65"/>
      <c r="G91" s="65"/>
      <c r="H91" s="65"/>
      <c r="I91" s="65"/>
      <c r="J91" s="64"/>
      <c r="L91" s="63"/>
      <c r="M91" s="66"/>
    </row>
    <row r="92" spans="2:13" s="4" customFormat="1">
      <c r="B92" s="63"/>
      <c r="C92" s="64"/>
      <c r="D92" s="65"/>
      <c r="E92" s="65"/>
      <c r="F92" s="65"/>
      <c r="G92" s="65"/>
      <c r="H92" s="65"/>
      <c r="I92" s="65"/>
      <c r="J92" s="64"/>
      <c r="L92" s="63"/>
      <c r="M92" s="66"/>
    </row>
    <row r="93" spans="2:13" s="4" customFormat="1">
      <c r="B93" s="63"/>
      <c r="C93" s="64"/>
      <c r="D93" s="65"/>
      <c r="E93" s="65"/>
      <c r="F93" s="65"/>
      <c r="G93" s="65"/>
      <c r="H93" s="65"/>
      <c r="I93" s="65"/>
      <c r="J93" s="64"/>
      <c r="L93" s="63"/>
      <c r="M93" s="66"/>
    </row>
    <row r="94" spans="2:13" s="4" customFormat="1">
      <c r="B94" s="63"/>
      <c r="C94" s="64"/>
      <c r="D94" s="65"/>
      <c r="E94" s="65"/>
      <c r="F94" s="65"/>
      <c r="G94" s="65"/>
      <c r="H94" s="65"/>
      <c r="I94" s="65"/>
      <c r="J94" s="64"/>
      <c r="L94" s="63"/>
      <c r="M94" s="66"/>
    </row>
    <row r="95" spans="2:13" s="4" customFormat="1">
      <c r="B95" s="63"/>
      <c r="C95" s="64"/>
      <c r="D95" s="65"/>
      <c r="E95" s="65"/>
      <c r="F95" s="65"/>
      <c r="G95" s="65"/>
      <c r="H95" s="65"/>
      <c r="I95" s="65"/>
      <c r="J95" s="64"/>
      <c r="L95" s="63"/>
      <c r="M95" s="66"/>
    </row>
    <row r="96" spans="2:13" s="4" customFormat="1">
      <c r="B96" s="63"/>
      <c r="C96" s="64"/>
      <c r="D96" s="65"/>
      <c r="E96" s="65"/>
      <c r="F96" s="65"/>
      <c r="G96" s="65"/>
      <c r="H96" s="65"/>
      <c r="I96" s="65"/>
      <c r="J96" s="64"/>
      <c r="L96" s="63"/>
      <c r="M96" s="66"/>
    </row>
    <row r="97" spans="2:13" s="4" customFormat="1">
      <c r="B97" s="63"/>
      <c r="C97" s="64"/>
      <c r="D97" s="65"/>
      <c r="E97" s="65"/>
      <c r="F97" s="65"/>
      <c r="G97" s="65"/>
      <c r="H97" s="65"/>
      <c r="I97" s="65"/>
      <c r="J97" s="64"/>
      <c r="L97" s="63"/>
      <c r="M97" s="66"/>
    </row>
    <row r="98" spans="2:13" s="4" customFormat="1">
      <c r="B98" s="63"/>
      <c r="C98" s="64"/>
      <c r="D98" s="65"/>
      <c r="E98" s="65"/>
      <c r="F98" s="65"/>
      <c r="G98" s="65"/>
      <c r="H98" s="65"/>
      <c r="I98" s="65"/>
      <c r="J98" s="64"/>
      <c r="L98" s="63"/>
      <c r="M98" s="66"/>
    </row>
    <row r="99" spans="2:13" s="4" customFormat="1">
      <c r="B99" s="63"/>
      <c r="C99" s="64"/>
      <c r="D99" s="65"/>
      <c r="E99" s="65"/>
      <c r="F99" s="65"/>
      <c r="G99" s="65"/>
      <c r="H99" s="65"/>
      <c r="I99" s="65"/>
      <c r="J99" s="64"/>
      <c r="L99" s="63"/>
      <c r="M99" s="66"/>
    </row>
    <row r="100" spans="2:13" s="4" customFormat="1">
      <c r="B100" s="63"/>
      <c r="C100" s="64"/>
      <c r="D100" s="65"/>
      <c r="E100" s="65"/>
      <c r="F100" s="65"/>
      <c r="G100" s="65"/>
      <c r="H100" s="65"/>
      <c r="I100" s="65"/>
      <c r="J100" s="64"/>
      <c r="L100" s="63"/>
      <c r="M100" s="66"/>
    </row>
    <row r="101" spans="2:13" s="4" customFormat="1">
      <c r="B101" s="63"/>
      <c r="C101" s="64"/>
      <c r="D101" s="65"/>
      <c r="E101" s="65"/>
      <c r="F101" s="65"/>
      <c r="G101" s="65"/>
      <c r="H101" s="65"/>
      <c r="I101" s="65"/>
      <c r="J101" s="64"/>
      <c r="L101" s="63"/>
      <c r="M101" s="66"/>
    </row>
    <row r="102" spans="2:13" s="4" customFormat="1">
      <c r="B102" s="63"/>
      <c r="C102" s="64"/>
      <c r="D102" s="65"/>
      <c r="E102" s="65"/>
      <c r="F102" s="65"/>
      <c r="G102" s="65"/>
      <c r="H102" s="65"/>
      <c r="I102" s="65"/>
      <c r="J102" s="64"/>
      <c r="L102" s="63"/>
      <c r="M102" s="66"/>
    </row>
    <row r="103" spans="2:13" s="4" customFormat="1">
      <c r="B103" s="63"/>
      <c r="C103" s="64"/>
      <c r="D103" s="65"/>
      <c r="E103" s="65"/>
      <c r="F103" s="65"/>
      <c r="G103" s="65"/>
      <c r="H103" s="65"/>
      <c r="I103" s="65"/>
      <c r="J103" s="64"/>
      <c r="L103" s="63"/>
      <c r="M103" s="66"/>
    </row>
    <row r="104" spans="2:13" s="4" customFormat="1">
      <c r="B104" s="63"/>
      <c r="C104" s="64"/>
      <c r="D104" s="65"/>
      <c r="E104" s="65"/>
      <c r="F104" s="65"/>
      <c r="G104" s="65"/>
      <c r="H104" s="65"/>
      <c r="I104" s="65"/>
      <c r="J104" s="64"/>
      <c r="L104" s="63"/>
      <c r="M104" s="66"/>
    </row>
    <row r="105" spans="2:13" s="4" customFormat="1">
      <c r="B105" s="63"/>
      <c r="C105" s="64"/>
      <c r="D105" s="65"/>
      <c r="E105" s="65"/>
      <c r="F105" s="65"/>
      <c r="G105" s="65"/>
      <c r="H105" s="65"/>
      <c r="I105" s="65"/>
      <c r="J105" s="64"/>
      <c r="L105" s="63"/>
      <c r="M105" s="66"/>
    </row>
    <row r="106" spans="2:13" s="4" customFormat="1">
      <c r="B106" s="63"/>
      <c r="C106" s="64"/>
      <c r="D106" s="65"/>
      <c r="E106" s="65"/>
      <c r="F106" s="65"/>
      <c r="G106" s="65"/>
      <c r="H106" s="65"/>
      <c r="I106" s="65"/>
      <c r="J106" s="64"/>
      <c r="L106" s="63"/>
      <c r="M106" s="66"/>
    </row>
    <row r="107" spans="2:13" s="4" customFormat="1">
      <c r="B107" s="63"/>
      <c r="C107" s="64"/>
      <c r="D107" s="65"/>
      <c r="E107" s="65"/>
      <c r="F107" s="65"/>
      <c r="G107" s="65"/>
      <c r="H107" s="65"/>
      <c r="I107" s="65"/>
      <c r="J107" s="64"/>
      <c r="L107" s="63"/>
      <c r="M107" s="66"/>
    </row>
    <row r="108" spans="2:13" s="4" customFormat="1">
      <c r="B108" s="63"/>
      <c r="C108" s="64"/>
      <c r="D108" s="65"/>
      <c r="E108" s="65"/>
      <c r="F108" s="65"/>
      <c r="G108" s="65"/>
      <c r="H108" s="65"/>
      <c r="I108" s="65"/>
      <c r="J108" s="64"/>
      <c r="L108" s="63"/>
      <c r="M108" s="66"/>
    </row>
    <row r="109" spans="2:13" s="4" customFormat="1">
      <c r="B109" s="63"/>
      <c r="C109" s="64"/>
      <c r="D109" s="65"/>
      <c r="E109" s="65"/>
      <c r="F109" s="65"/>
      <c r="G109" s="65"/>
      <c r="H109" s="65"/>
      <c r="I109" s="65"/>
      <c r="J109" s="64"/>
      <c r="L109" s="63"/>
      <c r="M109" s="66"/>
    </row>
    <row r="110" spans="2:13" s="4" customFormat="1">
      <c r="B110" s="63"/>
      <c r="C110" s="64"/>
      <c r="D110" s="65"/>
      <c r="E110" s="65"/>
      <c r="F110" s="65"/>
      <c r="G110" s="65"/>
      <c r="H110" s="65"/>
      <c r="I110" s="65"/>
      <c r="J110" s="64"/>
      <c r="L110" s="63"/>
      <c r="M110" s="66"/>
    </row>
    <row r="111" spans="2:13" s="4" customFormat="1">
      <c r="B111" s="63"/>
      <c r="C111" s="64"/>
      <c r="D111" s="65"/>
      <c r="E111" s="65"/>
      <c r="F111" s="65"/>
      <c r="G111" s="65"/>
      <c r="H111" s="65"/>
      <c r="I111" s="65"/>
      <c r="J111" s="64"/>
      <c r="L111" s="63"/>
      <c r="M111" s="66"/>
    </row>
    <row r="112" spans="2:13" s="4" customFormat="1">
      <c r="B112" s="63"/>
      <c r="C112" s="64"/>
      <c r="D112" s="65"/>
      <c r="E112" s="65"/>
      <c r="F112" s="65"/>
      <c r="G112" s="65"/>
      <c r="H112" s="65"/>
      <c r="I112" s="65"/>
      <c r="J112" s="64"/>
      <c r="L112" s="63"/>
      <c r="M112" s="66"/>
    </row>
    <row r="113" spans="2:13" s="4" customFormat="1">
      <c r="B113" s="63"/>
      <c r="C113" s="64"/>
      <c r="D113" s="65"/>
      <c r="E113" s="65"/>
      <c r="F113" s="65"/>
      <c r="G113" s="65"/>
      <c r="H113" s="65"/>
      <c r="I113" s="65"/>
      <c r="J113" s="64"/>
      <c r="L113" s="63"/>
      <c r="M113" s="66"/>
    </row>
    <row r="114" spans="2:13" s="4" customFormat="1">
      <c r="B114" s="63"/>
      <c r="C114" s="64"/>
      <c r="D114" s="65"/>
      <c r="E114" s="65"/>
      <c r="F114" s="65"/>
      <c r="G114" s="65"/>
      <c r="H114" s="65"/>
      <c r="I114" s="65"/>
      <c r="J114" s="64"/>
      <c r="L114" s="63"/>
      <c r="M114" s="66"/>
    </row>
    <row r="115" spans="2:13" s="4" customFormat="1">
      <c r="B115" s="63"/>
      <c r="C115" s="64"/>
      <c r="D115" s="65"/>
      <c r="E115" s="65"/>
      <c r="F115" s="65"/>
      <c r="G115" s="65"/>
      <c r="H115" s="65"/>
      <c r="I115" s="65"/>
      <c r="J115" s="64"/>
      <c r="L115" s="63"/>
      <c r="M115" s="66"/>
    </row>
    <row r="116" spans="2:13" s="4" customFormat="1">
      <c r="B116" s="63"/>
      <c r="C116" s="64"/>
      <c r="D116" s="65"/>
      <c r="E116" s="65"/>
      <c r="F116" s="65"/>
      <c r="G116" s="65"/>
      <c r="H116" s="65"/>
      <c r="I116" s="65"/>
      <c r="J116" s="64"/>
      <c r="L116" s="63"/>
      <c r="M116" s="66"/>
    </row>
    <row r="117" spans="2:13" s="4" customFormat="1">
      <c r="B117" s="63"/>
      <c r="C117" s="64"/>
      <c r="D117" s="65"/>
      <c r="E117" s="65"/>
      <c r="F117" s="65"/>
      <c r="G117" s="65"/>
      <c r="H117" s="65"/>
      <c r="I117" s="65"/>
      <c r="J117" s="64"/>
      <c r="L117" s="63"/>
      <c r="M117" s="66"/>
    </row>
    <row r="118" spans="2:13" s="4" customFormat="1">
      <c r="B118" s="63"/>
      <c r="C118" s="64"/>
      <c r="D118" s="65"/>
      <c r="E118" s="65"/>
      <c r="F118" s="65"/>
      <c r="G118" s="65"/>
      <c r="H118" s="65"/>
      <c r="I118" s="65"/>
      <c r="J118" s="64"/>
      <c r="L118" s="63"/>
      <c r="M118" s="66"/>
    </row>
    <row r="119" spans="2:13" s="4" customFormat="1">
      <c r="B119" s="63"/>
      <c r="C119" s="64"/>
      <c r="D119" s="65"/>
      <c r="E119" s="65"/>
      <c r="F119" s="65"/>
      <c r="G119" s="65"/>
      <c r="H119" s="65"/>
      <c r="I119" s="65"/>
      <c r="J119" s="64"/>
      <c r="L119" s="63"/>
      <c r="M119" s="66"/>
    </row>
    <row r="120" spans="2:13" s="4" customFormat="1">
      <c r="B120" s="63"/>
      <c r="C120" s="64"/>
      <c r="D120" s="65"/>
      <c r="E120" s="65"/>
      <c r="F120" s="65"/>
      <c r="G120" s="65"/>
      <c r="H120" s="65"/>
      <c r="I120" s="65"/>
      <c r="J120" s="64"/>
      <c r="L120" s="63"/>
      <c r="M120" s="66"/>
    </row>
    <row r="121" spans="2:13" s="4" customFormat="1">
      <c r="B121" s="63"/>
      <c r="C121" s="64"/>
      <c r="D121" s="65"/>
      <c r="E121" s="65"/>
      <c r="F121" s="65"/>
      <c r="G121" s="65"/>
      <c r="H121" s="65"/>
      <c r="I121" s="65"/>
      <c r="J121" s="64"/>
      <c r="L121" s="63"/>
      <c r="M121" s="66"/>
    </row>
    <row r="122" spans="2:13" s="4" customFormat="1">
      <c r="B122" s="63"/>
      <c r="C122" s="64"/>
      <c r="D122" s="65"/>
      <c r="E122" s="65"/>
      <c r="F122" s="65"/>
      <c r="G122" s="65"/>
      <c r="H122" s="65"/>
      <c r="I122" s="65"/>
      <c r="J122" s="64"/>
      <c r="L122" s="63"/>
      <c r="M122" s="66"/>
    </row>
    <row r="123" spans="2:13" s="4" customFormat="1">
      <c r="B123" s="63"/>
      <c r="C123" s="64"/>
      <c r="D123" s="65"/>
      <c r="E123" s="65"/>
      <c r="F123" s="65"/>
      <c r="G123" s="65"/>
      <c r="H123" s="65"/>
      <c r="I123" s="65"/>
      <c r="J123" s="64"/>
      <c r="L123" s="63"/>
      <c r="M123" s="66"/>
    </row>
    <row r="124" spans="2:13" s="4" customFormat="1">
      <c r="B124" s="63"/>
      <c r="C124" s="64"/>
      <c r="D124" s="65"/>
      <c r="E124" s="65"/>
      <c r="F124" s="65"/>
      <c r="G124" s="65"/>
      <c r="H124" s="65"/>
      <c r="I124" s="65"/>
      <c r="J124" s="64"/>
      <c r="L124" s="63"/>
      <c r="M124" s="66"/>
    </row>
    <row r="125" spans="2:13" s="4" customFormat="1">
      <c r="B125" s="63"/>
      <c r="C125" s="64"/>
      <c r="D125" s="65"/>
      <c r="E125" s="65"/>
      <c r="F125" s="65"/>
      <c r="G125" s="65"/>
      <c r="H125" s="65"/>
      <c r="I125" s="65"/>
      <c r="J125" s="64"/>
      <c r="L125" s="63"/>
      <c r="M125" s="66"/>
    </row>
    <row r="126" spans="2:13" s="4" customFormat="1">
      <c r="B126" s="63"/>
      <c r="C126" s="64"/>
      <c r="D126" s="65"/>
      <c r="E126" s="65"/>
      <c r="F126" s="65"/>
      <c r="G126" s="65"/>
      <c r="H126" s="65"/>
      <c r="I126" s="65"/>
      <c r="J126" s="64"/>
      <c r="L126" s="63"/>
      <c r="M126" s="66"/>
    </row>
    <row r="127" spans="2:13" s="4" customFormat="1">
      <c r="B127" s="63"/>
      <c r="C127" s="64"/>
      <c r="D127" s="65"/>
      <c r="E127" s="65"/>
      <c r="F127" s="65"/>
      <c r="G127" s="65"/>
      <c r="H127" s="65"/>
      <c r="I127" s="65"/>
      <c r="J127" s="64"/>
      <c r="L127" s="63"/>
      <c r="M127" s="66"/>
    </row>
    <row r="128" spans="2:13" s="4" customFormat="1">
      <c r="B128" s="63"/>
      <c r="C128" s="64"/>
      <c r="D128" s="65"/>
      <c r="E128" s="65"/>
      <c r="F128" s="65"/>
      <c r="G128" s="65"/>
      <c r="H128" s="65"/>
      <c r="I128" s="65"/>
      <c r="J128" s="64"/>
      <c r="L128" s="63"/>
      <c r="M128" s="66"/>
    </row>
    <row r="129" spans="2:13" s="4" customFormat="1">
      <c r="B129" s="63"/>
      <c r="C129" s="64"/>
      <c r="D129" s="65"/>
      <c r="E129" s="65"/>
      <c r="F129" s="65"/>
      <c r="G129" s="65"/>
      <c r="H129" s="65"/>
      <c r="I129" s="65"/>
      <c r="J129" s="64"/>
      <c r="L129" s="63"/>
      <c r="M129" s="66"/>
    </row>
    <row r="130" spans="2:13" s="4" customFormat="1">
      <c r="B130" s="63"/>
      <c r="C130" s="64"/>
      <c r="D130" s="65"/>
      <c r="E130" s="65"/>
      <c r="F130" s="65"/>
      <c r="G130" s="65"/>
      <c r="H130" s="65"/>
      <c r="I130" s="65"/>
      <c r="J130" s="64"/>
      <c r="L130" s="63"/>
      <c r="M130" s="66"/>
    </row>
    <row r="131" spans="2:13" s="4" customFormat="1">
      <c r="B131" s="63"/>
      <c r="C131" s="64"/>
      <c r="D131" s="65"/>
      <c r="E131" s="65"/>
      <c r="F131" s="65"/>
      <c r="G131" s="65"/>
      <c r="H131" s="65"/>
      <c r="I131" s="65"/>
      <c r="J131" s="64"/>
      <c r="L131" s="63"/>
      <c r="M131" s="66"/>
    </row>
    <row r="132" spans="2:13" s="4" customFormat="1">
      <c r="B132" s="63"/>
      <c r="C132" s="64"/>
      <c r="D132" s="65"/>
      <c r="E132" s="65"/>
      <c r="F132" s="65"/>
      <c r="G132" s="65"/>
      <c r="H132" s="65"/>
      <c r="I132" s="65"/>
      <c r="J132" s="64"/>
      <c r="L132" s="63"/>
      <c r="M132" s="66"/>
    </row>
    <row r="133" spans="2:13" s="4" customFormat="1">
      <c r="B133" s="63"/>
      <c r="C133" s="64"/>
      <c r="D133" s="65"/>
      <c r="E133" s="65"/>
      <c r="F133" s="65"/>
      <c r="G133" s="65"/>
      <c r="H133" s="65"/>
      <c r="I133" s="65"/>
      <c r="J133" s="64"/>
      <c r="L133" s="63"/>
      <c r="M133" s="66"/>
    </row>
    <row r="134" spans="2:13" s="4" customFormat="1">
      <c r="B134" s="63"/>
      <c r="C134" s="64"/>
      <c r="D134" s="65"/>
      <c r="E134" s="65"/>
      <c r="F134" s="65"/>
      <c r="G134" s="65"/>
      <c r="H134" s="65"/>
      <c r="I134" s="65"/>
      <c r="J134" s="64"/>
      <c r="L134" s="63"/>
      <c r="M134" s="66"/>
    </row>
    <row r="135" spans="2:13" s="4" customFormat="1">
      <c r="B135" s="63"/>
      <c r="C135" s="64"/>
      <c r="D135" s="65"/>
      <c r="E135" s="65"/>
      <c r="F135" s="65"/>
      <c r="G135" s="65"/>
      <c r="H135" s="65"/>
      <c r="I135" s="65"/>
      <c r="J135" s="64"/>
      <c r="L135" s="63"/>
      <c r="M135" s="66"/>
    </row>
    <row r="136" spans="2:13" s="4" customFormat="1">
      <c r="B136" s="63"/>
      <c r="C136" s="64"/>
      <c r="D136" s="65"/>
      <c r="E136" s="65"/>
      <c r="F136" s="65"/>
      <c r="G136" s="65"/>
      <c r="H136" s="65"/>
      <c r="I136" s="65"/>
      <c r="J136" s="64"/>
      <c r="L136" s="63"/>
      <c r="M136" s="66"/>
    </row>
    <row r="137" spans="2:13" s="4" customFormat="1">
      <c r="B137" s="63"/>
      <c r="C137" s="64"/>
      <c r="D137" s="65"/>
      <c r="E137" s="65"/>
      <c r="F137" s="65"/>
      <c r="G137" s="65"/>
      <c r="H137" s="65"/>
      <c r="I137" s="65"/>
      <c r="J137" s="64"/>
      <c r="L137" s="63"/>
      <c r="M137" s="66"/>
    </row>
    <row r="138" spans="2:13" s="4" customFormat="1">
      <c r="B138" s="63"/>
      <c r="C138" s="64"/>
      <c r="D138" s="65"/>
      <c r="E138" s="65"/>
      <c r="F138" s="65"/>
      <c r="G138" s="65"/>
      <c r="H138" s="65"/>
      <c r="I138" s="65"/>
      <c r="J138" s="64"/>
      <c r="L138" s="63"/>
      <c r="M138" s="66"/>
    </row>
    <row r="139" spans="2:13" s="4" customFormat="1">
      <c r="B139" s="63"/>
      <c r="C139" s="64"/>
      <c r="D139" s="65"/>
      <c r="E139" s="65"/>
      <c r="F139" s="65"/>
      <c r="G139" s="65"/>
      <c r="H139" s="65"/>
      <c r="I139" s="65"/>
      <c r="J139" s="64"/>
      <c r="L139" s="63"/>
      <c r="M139" s="66"/>
    </row>
    <row r="140" spans="2:13" s="4" customFormat="1">
      <c r="B140" s="63"/>
      <c r="C140" s="64"/>
      <c r="D140" s="65"/>
      <c r="E140" s="65"/>
      <c r="F140" s="65"/>
      <c r="G140" s="65"/>
      <c r="H140" s="65"/>
      <c r="I140" s="65"/>
      <c r="J140" s="64"/>
      <c r="L140" s="63"/>
      <c r="M140" s="66"/>
    </row>
    <row r="141" spans="2:13" s="4" customFormat="1">
      <c r="B141" s="63"/>
      <c r="C141" s="64"/>
      <c r="D141" s="65"/>
      <c r="E141" s="65"/>
      <c r="F141" s="65"/>
      <c r="G141" s="65"/>
      <c r="H141" s="65"/>
      <c r="I141" s="65"/>
      <c r="J141" s="64"/>
      <c r="L141" s="63"/>
      <c r="M141" s="66"/>
    </row>
    <row r="142" spans="2:13" s="4" customFormat="1">
      <c r="B142" s="63"/>
      <c r="C142" s="64"/>
      <c r="D142" s="65"/>
      <c r="E142" s="65"/>
      <c r="F142" s="65"/>
      <c r="G142" s="65"/>
      <c r="H142" s="65"/>
      <c r="I142" s="65"/>
      <c r="J142" s="64"/>
      <c r="L142" s="63"/>
      <c r="M142" s="66"/>
    </row>
    <row r="143" spans="2:13" s="4" customFormat="1">
      <c r="B143" s="63"/>
      <c r="C143" s="64"/>
      <c r="D143" s="65"/>
      <c r="E143" s="65"/>
      <c r="F143" s="65"/>
      <c r="G143" s="65"/>
      <c r="H143" s="65"/>
      <c r="I143" s="65"/>
      <c r="J143" s="64"/>
      <c r="L143" s="63"/>
      <c r="M143" s="66"/>
    </row>
    <row r="144" spans="2:13" s="4" customFormat="1">
      <c r="B144" s="63"/>
      <c r="C144" s="64"/>
      <c r="D144" s="65"/>
      <c r="E144" s="65"/>
      <c r="F144" s="65"/>
      <c r="G144" s="65"/>
      <c r="H144" s="65"/>
      <c r="I144" s="65"/>
      <c r="J144" s="64"/>
      <c r="L144" s="63"/>
      <c r="M144" s="66"/>
    </row>
    <row r="145" spans="2:13" s="4" customFormat="1">
      <c r="B145" s="63"/>
      <c r="C145" s="64"/>
      <c r="D145" s="65"/>
      <c r="E145" s="65"/>
      <c r="F145" s="65"/>
      <c r="G145" s="65"/>
      <c r="H145" s="65"/>
      <c r="I145" s="65"/>
      <c r="J145" s="64"/>
      <c r="L145" s="63"/>
      <c r="M145" s="66"/>
    </row>
    <row r="146" spans="2:13" s="4" customFormat="1">
      <c r="B146" s="63"/>
      <c r="C146" s="64"/>
      <c r="D146" s="65"/>
      <c r="E146" s="65"/>
      <c r="F146" s="65"/>
      <c r="G146" s="65"/>
      <c r="H146" s="65"/>
      <c r="I146" s="65"/>
      <c r="J146" s="64"/>
      <c r="L146" s="63"/>
      <c r="M146" s="66"/>
    </row>
    <row r="147" spans="2:13" s="4" customFormat="1">
      <c r="B147" s="63"/>
      <c r="C147" s="64"/>
      <c r="D147" s="65"/>
      <c r="E147" s="65"/>
      <c r="F147" s="65"/>
      <c r="G147" s="65"/>
      <c r="H147" s="65"/>
      <c r="I147" s="65"/>
      <c r="J147" s="64"/>
      <c r="L147" s="63"/>
      <c r="M147" s="66"/>
    </row>
    <row r="148" spans="2:13" s="4" customFormat="1">
      <c r="B148" s="63"/>
      <c r="C148" s="64"/>
      <c r="D148" s="65"/>
      <c r="E148" s="65"/>
      <c r="F148" s="65"/>
      <c r="G148" s="65"/>
      <c r="H148" s="65"/>
      <c r="I148" s="65"/>
      <c r="J148" s="64"/>
      <c r="L148" s="63"/>
      <c r="M148" s="66"/>
    </row>
    <row r="149" spans="2:13" s="4" customFormat="1">
      <c r="B149" s="63"/>
      <c r="C149" s="64"/>
      <c r="D149" s="65"/>
      <c r="E149" s="65"/>
      <c r="F149" s="65"/>
      <c r="G149" s="65"/>
      <c r="H149" s="65"/>
      <c r="I149" s="65"/>
      <c r="J149" s="64"/>
      <c r="L149" s="63"/>
      <c r="M149" s="66"/>
    </row>
    <row r="150" spans="2:13" s="4" customFormat="1">
      <c r="B150" s="63"/>
      <c r="C150" s="64"/>
      <c r="D150" s="65"/>
      <c r="E150" s="65"/>
      <c r="F150" s="65"/>
      <c r="G150" s="65"/>
      <c r="H150" s="65"/>
      <c r="I150" s="65"/>
      <c r="J150" s="64"/>
      <c r="L150" s="63"/>
      <c r="M150" s="66"/>
    </row>
    <row r="151" spans="2:13" s="4" customFormat="1">
      <c r="B151" s="63"/>
      <c r="C151" s="64"/>
      <c r="D151" s="65"/>
      <c r="E151" s="65"/>
      <c r="F151" s="65"/>
      <c r="G151" s="65"/>
      <c r="H151" s="65"/>
      <c r="I151" s="65"/>
      <c r="J151" s="64"/>
      <c r="L151" s="63"/>
      <c r="M151" s="66"/>
    </row>
    <row r="152" spans="2:13" s="4" customFormat="1">
      <c r="B152" s="63"/>
      <c r="C152" s="64"/>
      <c r="D152" s="65"/>
      <c r="E152" s="65"/>
      <c r="F152" s="65"/>
      <c r="G152" s="65"/>
      <c r="H152" s="65"/>
      <c r="I152" s="65"/>
      <c r="J152" s="64"/>
      <c r="L152" s="63"/>
      <c r="M152" s="66"/>
    </row>
    <row r="153" spans="2:13" s="4" customFormat="1">
      <c r="B153" s="63"/>
      <c r="C153" s="64"/>
      <c r="D153" s="65"/>
      <c r="E153" s="65"/>
      <c r="F153" s="65"/>
      <c r="G153" s="65"/>
      <c r="H153" s="65"/>
      <c r="I153" s="65"/>
      <c r="J153" s="64"/>
      <c r="L153" s="63"/>
      <c r="M153" s="66"/>
    </row>
    <row r="154" spans="2:13" s="4" customFormat="1">
      <c r="B154" s="63"/>
      <c r="C154" s="64"/>
      <c r="D154" s="65"/>
      <c r="E154" s="65"/>
      <c r="F154" s="65"/>
      <c r="G154" s="65"/>
      <c r="H154" s="65"/>
      <c r="I154" s="65"/>
      <c r="J154" s="64"/>
      <c r="L154" s="63"/>
      <c r="M154" s="66"/>
    </row>
    <row r="155" spans="2:13" s="4" customFormat="1">
      <c r="B155" s="63"/>
      <c r="C155" s="64"/>
      <c r="D155" s="65"/>
      <c r="E155" s="65"/>
      <c r="F155" s="65"/>
      <c r="G155" s="65"/>
      <c r="H155" s="65"/>
      <c r="I155" s="65"/>
      <c r="J155" s="64"/>
      <c r="L155" s="63"/>
      <c r="M155" s="66"/>
    </row>
    <row r="156" spans="2:13" s="4" customFormat="1">
      <c r="B156" s="63"/>
      <c r="C156" s="64"/>
      <c r="D156" s="65"/>
      <c r="E156" s="65"/>
      <c r="F156" s="65"/>
      <c r="G156" s="65"/>
      <c r="H156" s="65"/>
      <c r="I156" s="65"/>
      <c r="J156" s="64"/>
      <c r="L156" s="63"/>
      <c r="M156" s="66"/>
    </row>
    <row r="157" spans="2:13" s="4" customFormat="1">
      <c r="B157" s="63"/>
      <c r="C157" s="64"/>
      <c r="D157" s="65"/>
      <c r="E157" s="65"/>
      <c r="F157" s="65"/>
      <c r="G157" s="65"/>
      <c r="H157" s="65"/>
      <c r="I157" s="65"/>
      <c r="J157" s="64"/>
      <c r="L157" s="63"/>
      <c r="M157" s="66"/>
    </row>
    <row r="158" spans="2:13" s="4" customFormat="1">
      <c r="B158" s="63"/>
      <c r="C158" s="64"/>
      <c r="D158" s="65"/>
      <c r="E158" s="65"/>
      <c r="F158" s="65"/>
      <c r="G158" s="65"/>
      <c r="H158" s="65"/>
      <c r="I158" s="65"/>
      <c r="J158" s="64"/>
      <c r="L158" s="63"/>
      <c r="M158" s="66"/>
    </row>
    <row r="159" spans="2:13" s="4" customFormat="1">
      <c r="B159" s="63"/>
      <c r="C159" s="64"/>
      <c r="D159" s="65"/>
      <c r="E159" s="65"/>
      <c r="F159" s="65"/>
      <c r="G159" s="65"/>
      <c r="H159" s="65"/>
      <c r="I159" s="65"/>
      <c r="J159" s="64"/>
      <c r="L159" s="63"/>
      <c r="M159" s="66"/>
    </row>
    <row r="160" spans="2:13" s="4" customFormat="1">
      <c r="B160" s="63"/>
      <c r="C160" s="64"/>
      <c r="D160" s="65"/>
      <c r="E160" s="65"/>
      <c r="F160" s="65"/>
      <c r="G160" s="65"/>
      <c r="H160" s="65"/>
      <c r="I160" s="65"/>
      <c r="J160" s="64"/>
      <c r="L160" s="63"/>
      <c r="M160" s="66"/>
    </row>
    <row r="161" spans="2:13" s="4" customFormat="1">
      <c r="B161" s="63"/>
      <c r="C161" s="64"/>
      <c r="D161" s="65"/>
      <c r="E161" s="65"/>
      <c r="F161" s="65"/>
      <c r="G161" s="65"/>
      <c r="H161" s="65"/>
      <c r="I161" s="65"/>
      <c r="J161" s="64"/>
      <c r="L161" s="63"/>
      <c r="M161" s="66"/>
    </row>
    <row r="162" spans="2:13" s="4" customFormat="1">
      <c r="B162" s="63"/>
      <c r="C162" s="64"/>
      <c r="D162" s="65"/>
      <c r="E162" s="65"/>
      <c r="F162" s="65"/>
      <c r="G162" s="65"/>
      <c r="H162" s="65"/>
      <c r="I162" s="65"/>
      <c r="J162" s="64"/>
      <c r="L162" s="63"/>
      <c r="M162" s="66"/>
    </row>
    <row r="163" spans="2:13" s="4" customFormat="1">
      <c r="B163" s="63"/>
      <c r="C163" s="64"/>
      <c r="D163" s="65"/>
      <c r="E163" s="65"/>
      <c r="F163" s="65"/>
      <c r="G163" s="65"/>
      <c r="H163" s="65"/>
      <c r="I163" s="65"/>
      <c r="J163" s="64"/>
      <c r="L163" s="63"/>
      <c r="M163" s="66"/>
    </row>
    <row r="164" spans="2:13" s="4" customFormat="1">
      <c r="B164" s="63"/>
      <c r="C164" s="64"/>
      <c r="D164" s="65"/>
      <c r="E164" s="65"/>
      <c r="F164" s="65"/>
      <c r="G164" s="65"/>
      <c r="H164" s="65"/>
      <c r="I164" s="65"/>
      <c r="J164" s="64"/>
      <c r="L164" s="63"/>
      <c r="M164" s="66"/>
    </row>
    <row r="165" spans="2:13" s="4" customFormat="1">
      <c r="B165" s="63"/>
      <c r="C165" s="64"/>
      <c r="D165" s="65"/>
      <c r="E165" s="65"/>
      <c r="F165" s="65"/>
      <c r="G165" s="65"/>
      <c r="H165" s="65"/>
      <c r="I165" s="65"/>
      <c r="J165" s="64"/>
      <c r="L165" s="63"/>
      <c r="M165" s="66"/>
    </row>
    <row r="166" spans="2:13" s="4" customFormat="1">
      <c r="B166" s="63"/>
      <c r="C166" s="64"/>
      <c r="D166" s="65"/>
      <c r="E166" s="65"/>
      <c r="F166" s="65"/>
      <c r="G166" s="65"/>
      <c r="H166" s="65"/>
      <c r="I166" s="65"/>
      <c r="J166" s="64"/>
      <c r="L166" s="63"/>
      <c r="M166" s="66"/>
    </row>
    <row r="167" spans="2:13" s="4" customFormat="1">
      <c r="B167" s="63"/>
      <c r="C167" s="64"/>
      <c r="D167" s="65"/>
      <c r="E167" s="65"/>
      <c r="F167" s="65"/>
      <c r="G167" s="65"/>
      <c r="H167" s="65"/>
      <c r="I167" s="65"/>
      <c r="J167" s="64"/>
      <c r="L167" s="63"/>
      <c r="M167" s="66"/>
    </row>
    <row r="168" spans="2:13" s="4" customFormat="1">
      <c r="B168" s="63"/>
      <c r="C168" s="64"/>
      <c r="D168" s="65"/>
      <c r="E168" s="65"/>
      <c r="F168" s="65"/>
      <c r="G168" s="65"/>
      <c r="H168" s="65"/>
      <c r="I168" s="65"/>
      <c r="J168" s="64"/>
      <c r="L168" s="63"/>
      <c r="M168" s="66"/>
    </row>
    <row r="169" spans="2:13" s="4" customFormat="1">
      <c r="B169" s="63"/>
      <c r="C169" s="64"/>
      <c r="D169" s="65"/>
      <c r="E169" s="65"/>
      <c r="F169" s="65"/>
      <c r="G169" s="65"/>
      <c r="H169" s="65"/>
      <c r="I169" s="65"/>
      <c r="J169" s="64"/>
      <c r="L169" s="63"/>
      <c r="M169" s="66"/>
    </row>
    <row r="170" spans="2:13" s="4" customFormat="1">
      <c r="B170" s="63"/>
      <c r="C170" s="64"/>
      <c r="D170" s="65"/>
      <c r="E170" s="65"/>
      <c r="F170" s="65"/>
      <c r="G170" s="65"/>
      <c r="H170" s="65"/>
      <c r="I170" s="65"/>
      <c r="J170" s="64"/>
      <c r="L170" s="63"/>
      <c r="M170" s="66"/>
    </row>
    <row r="171" spans="2:13" s="4" customFormat="1">
      <c r="B171" s="63"/>
      <c r="C171" s="64"/>
      <c r="D171" s="65"/>
      <c r="E171" s="65"/>
      <c r="F171" s="65"/>
      <c r="G171" s="65"/>
      <c r="H171" s="65"/>
      <c r="I171" s="65"/>
      <c r="J171" s="64"/>
      <c r="L171" s="63"/>
      <c r="M171" s="66"/>
    </row>
    <row r="172" spans="2:13" s="4" customFormat="1">
      <c r="B172" s="63"/>
      <c r="C172" s="64"/>
      <c r="D172" s="65"/>
      <c r="E172" s="65"/>
      <c r="F172" s="65"/>
      <c r="G172" s="65"/>
      <c r="H172" s="65"/>
      <c r="I172" s="65"/>
      <c r="J172" s="64"/>
      <c r="L172" s="63"/>
      <c r="M172" s="66"/>
    </row>
    <row r="173" spans="2:13" s="4" customFormat="1">
      <c r="B173" s="63"/>
      <c r="C173" s="64"/>
      <c r="D173" s="65"/>
      <c r="E173" s="65"/>
      <c r="F173" s="65"/>
      <c r="G173" s="65"/>
      <c r="H173" s="65"/>
      <c r="I173" s="65"/>
      <c r="J173" s="64"/>
      <c r="L173" s="63"/>
      <c r="M173" s="66"/>
    </row>
    <row r="174" spans="2:13" s="4" customFormat="1">
      <c r="B174" s="63"/>
      <c r="C174" s="64"/>
      <c r="D174" s="65"/>
      <c r="E174" s="65"/>
      <c r="F174" s="65"/>
      <c r="G174" s="65"/>
      <c r="H174" s="65"/>
      <c r="I174" s="65"/>
      <c r="J174" s="64"/>
      <c r="L174" s="63"/>
      <c r="M174" s="66"/>
    </row>
    <row r="175" spans="2:13" s="4" customFormat="1">
      <c r="B175" s="63"/>
      <c r="C175" s="64"/>
      <c r="D175" s="65"/>
      <c r="E175" s="65"/>
      <c r="F175" s="65"/>
      <c r="G175" s="65"/>
      <c r="H175" s="65"/>
      <c r="I175" s="65"/>
      <c r="J175" s="64"/>
      <c r="L175" s="63"/>
      <c r="M175" s="66"/>
    </row>
    <row r="176" spans="2:13" s="4" customFormat="1">
      <c r="B176" s="63"/>
      <c r="C176" s="64"/>
      <c r="D176" s="65"/>
      <c r="E176" s="65"/>
      <c r="F176" s="65"/>
      <c r="G176" s="65"/>
      <c r="H176" s="65"/>
      <c r="I176" s="65"/>
      <c r="J176" s="64"/>
      <c r="L176" s="63"/>
      <c r="M176" s="66"/>
    </row>
    <row r="177" spans="2:13" s="4" customFormat="1">
      <c r="B177" s="63"/>
      <c r="C177" s="64"/>
      <c r="D177" s="65"/>
      <c r="E177" s="65"/>
      <c r="F177" s="65"/>
      <c r="G177" s="65"/>
      <c r="H177" s="65"/>
      <c r="I177" s="65"/>
      <c r="J177" s="64"/>
      <c r="L177" s="63"/>
      <c r="M177" s="66"/>
    </row>
    <row r="178" spans="2:13" s="4" customFormat="1">
      <c r="B178" s="63"/>
      <c r="C178" s="64"/>
      <c r="D178" s="65"/>
      <c r="E178" s="65"/>
      <c r="F178" s="65"/>
      <c r="G178" s="65"/>
      <c r="H178" s="65"/>
      <c r="I178" s="65"/>
      <c r="J178" s="64"/>
      <c r="L178" s="63"/>
      <c r="M178" s="66"/>
    </row>
    <row r="179" spans="2:13" s="4" customFormat="1">
      <c r="B179" s="63"/>
      <c r="C179" s="64"/>
      <c r="D179" s="65"/>
      <c r="E179" s="65"/>
      <c r="F179" s="65"/>
      <c r="G179" s="65"/>
      <c r="H179" s="65"/>
      <c r="I179" s="65"/>
      <c r="J179" s="64"/>
      <c r="L179" s="63"/>
      <c r="M179" s="66"/>
    </row>
    <row r="180" spans="2:13" s="4" customFormat="1">
      <c r="B180" s="63"/>
      <c r="C180" s="64"/>
      <c r="D180" s="65"/>
      <c r="E180" s="65"/>
      <c r="F180" s="65"/>
      <c r="G180" s="65"/>
      <c r="H180" s="65"/>
      <c r="I180" s="65"/>
      <c r="J180" s="64"/>
      <c r="L180" s="63"/>
      <c r="M180" s="66"/>
    </row>
    <row r="181" spans="2:13" s="4" customFormat="1">
      <c r="B181" s="63"/>
      <c r="C181" s="64"/>
      <c r="D181" s="65"/>
      <c r="E181" s="65"/>
      <c r="F181" s="65"/>
      <c r="G181" s="65"/>
      <c r="H181" s="65"/>
      <c r="I181" s="65"/>
      <c r="J181" s="64"/>
      <c r="L181" s="63"/>
      <c r="M181" s="66"/>
    </row>
    <row r="182" spans="2:13" s="4" customFormat="1">
      <c r="B182" s="63"/>
      <c r="C182" s="64"/>
      <c r="D182" s="65"/>
      <c r="E182" s="65"/>
      <c r="F182" s="65"/>
      <c r="G182" s="65"/>
      <c r="H182" s="65"/>
      <c r="I182" s="65"/>
      <c r="J182" s="64"/>
      <c r="L182" s="63"/>
      <c r="M182" s="66"/>
    </row>
    <row r="183" spans="2:13" s="4" customFormat="1">
      <c r="B183" s="63"/>
      <c r="C183" s="64"/>
      <c r="D183" s="65"/>
      <c r="E183" s="65"/>
      <c r="F183" s="65"/>
      <c r="G183" s="65"/>
      <c r="H183" s="65"/>
      <c r="I183" s="65"/>
      <c r="J183" s="64"/>
      <c r="L183" s="63"/>
      <c r="M183" s="66"/>
    </row>
    <row r="184" spans="2:13" s="4" customFormat="1">
      <c r="B184" s="63"/>
      <c r="C184" s="64"/>
      <c r="D184" s="65"/>
      <c r="E184" s="65"/>
      <c r="F184" s="65"/>
      <c r="G184" s="65"/>
      <c r="H184" s="65"/>
      <c r="I184" s="65"/>
      <c r="J184" s="64"/>
      <c r="L184" s="63"/>
      <c r="M184" s="66"/>
    </row>
    <row r="185" spans="2:13" s="4" customFormat="1">
      <c r="B185" s="63"/>
      <c r="C185" s="64"/>
      <c r="D185" s="65"/>
      <c r="E185" s="65"/>
      <c r="F185" s="65"/>
      <c r="G185" s="65"/>
      <c r="H185" s="65"/>
      <c r="I185" s="65"/>
      <c r="J185" s="64"/>
      <c r="L185" s="63"/>
      <c r="M185" s="66"/>
    </row>
    <row r="186" spans="2:13" s="4" customFormat="1">
      <c r="B186" s="63"/>
      <c r="C186" s="64"/>
      <c r="D186" s="65"/>
      <c r="E186" s="65"/>
      <c r="F186" s="65"/>
      <c r="G186" s="65"/>
      <c r="H186" s="65"/>
      <c r="I186" s="65"/>
      <c r="J186" s="64"/>
      <c r="L186" s="63"/>
      <c r="M186" s="66"/>
    </row>
    <row r="187" spans="2:13" s="4" customFormat="1">
      <c r="B187" s="63"/>
      <c r="C187" s="64"/>
      <c r="D187" s="65"/>
      <c r="E187" s="65"/>
      <c r="F187" s="65"/>
      <c r="G187" s="65"/>
      <c r="H187" s="65"/>
      <c r="I187" s="65"/>
      <c r="J187" s="64"/>
      <c r="L187" s="63"/>
      <c r="M187" s="66"/>
    </row>
    <row r="188" spans="2:13" s="4" customFormat="1">
      <c r="B188" s="63"/>
      <c r="C188" s="64"/>
      <c r="D188" s="65"/>
      <c r="E188" s="65"/>
      <c r="F188" s="65"/>
      <c r="G188" s="65"/>
      <c r="H188" s="65"/>
      <c r="I188" s="65"/>
      <c r="J188" s="64"/>
      <c r="L188" s="63"/>
      <c r="M188" s="66"/>
    </row>
    <row r="189" spans="2:13" s="4" customFormat="1">
      <c r="B189" s="63"/>
      <c r="C189" s="64"/>
      <c r="D189" s="65"/>
      <c r="E189" s="65"/>
      <c r="F189" s="65"/>
      <c r="G189" s="65"/>
      <c r="H189" s="65"/>
      <c r="I189" s="65"/>
      <c r="J189" s="64"/>
      <c r="L189" s="63"/>
      <c r="M189" s="66"/>
    </row>
    <row r="190" spans="2:13" s="4" customFormat="1">
      <c r="B190" s="63"/>
      <c r="C190" s="64"/>
      <c r="D190" s="65"/>
      <c r="E190" s="65"/>
      <c r="F190" s="65"/>
      <c r="G190" s="65"/>
      <c r="H190" s="65"/>
      <c r="I190" s="65"/>
      <c r="J190" s="64"/>
      <c r="L190" s="63"/>
      <c r="M190" s="66"/>
    </row>
    <row r="191" spans="2:13" s="4" customFormat="1">
      <c r="B191" s="63"/>
      <c r="C191" s="64"/>
      <c r="D191" s="65"/>
      <c r="E191" s="65"/>
      <c r="F191" s="65"/>
      <c r="G191" s="65"/>
      <c r="H191" s="65"/>
      <c r="I191" s="65"/>
      <c r="J191" s="64"/>
      <c r="L191" s="63"/>
      <c r="M191" s="66"/>
    </row>
    <row r="192" spans="2:13" s="4" customFormat="1">
      <c r="B192" s="63"/>
      <c r="C192" s="64"/>
      <c r="D192" s="65"/>
      <c r="E192" s="65"/>
      <c r="F192" s="65"/>
      <c r="G192" s="65"/>
      <c r="H192" s="65"/>
      <c r="I192" s="65"/>
      <c r="J192" s="64"/>
      <c r="L192" s="63"/>
      <c r="M192" s="66"/>
    </row>
    <row r="193" spans="2:13" s="4" customFormat="1">
      <c r="B193" s="63"/>
      <c r="C193" s="64"/>
      <c r="D193" s="65"/>
      <c r="E193" s="65"/>
      <c r="F193" s="65"/>
      <c r="G193" s="65"/>
      <c r="H193" s="65"/>
      <c r="I193" s="65"/>
      <c r="J193" s="64"/>
      <c r="L193" s="63"/>
      <c r="M193" s="66"/>
    </row>
    <row r="194" spans="2:13" s="4" customFormat="1">
      <c r="B194" s="63"/>
      <c r="C194" s="64"/>
      <c r="D194" s="65"/>
      <c r="E194" s="65"/>
      <c r="F194" s="65"/>
      <c r="G194" s="65"/>
      <c r="H194" s="65"/>
      <c r="I194" s="65"/>
      <c r="J194" s="64"/>
      <c r="L194" s="63"/>
      <c r="M194" s="66"/>
    </row>
    <row r="195" spans="2:13" s="4" customFormat="1">
      <c r="B195" s="63"/>
      <c r="C195" s="64"/>
      <c r="D195" s="65"/>
      <c r="E195" s="65"/>
      <c r="F195" s="65"/>
      <c r="G195" s="65"/>
      <c r="H195" s="65"/>
      <c r="I195" s="65"/>
      <c r="J195" s="64"/>
      <c r="L195" s="63"/>
      <c r="M195" s="66"/>
    </row>
    <row r="196" spans="2:13" s="4" customFormat="1">
      <c r="B196" s="63"/>
      <c r="C196" s="64"/>
      <c r="D196" s="65"/>
      <c r="E196" s="65"/>
      <c r="F196" s="65"/>
      <c r="G196" s="65"/>
      <c r="H196" s="65"/>
      <c r="I196" s="65"/>
      <c r="J196" s="64"/>
      <c r="L196" s="63"/>
      <c r="M196" s="66"/>
    </row>
    <row r="197" spans="2:13" s="4" customFormat="1">
      <c r="B197" s="63"/>
      <c r="C197" s="64"/>
      <c r="D197" s="65"/>
      <c r="E197" s="65"/>
      <c r="F197" s="65"/>
      <c r="G197" s="65"/>
      <c r="H197" s="65"/>
      <c r="I197" s="65"/>
      <c r="J197" s="64"/>
      <c r="L197" s="63"/>
      <c r="M197" s="66"/>
    </row>
    <row r="198" spans="2:13" s="4" customFormat="1">
      <c r="B198" s="63"/>
      <c r="C198" s="64"/>
      <c r="D198" s="65"/>
      <c r="E198" s="65"/>
      <c r="F198" s="65"/>
      <c r="G198" s="65"/>
      <c r="H198" s="65"/>
      <c r="I198" s="65"/>
      <c r="J198" s="64"/>
      <c r="L198" s="63"/>
      <c r="M198" s="66"/>
    </row>
    <row r="199" spans="2:13" s="4" customFormat="1">
      <c r="B199" s="63"/>
      <c r="C199" s="64"/>
      <c r="D199" s="65"/>
      <c r="E199" s="65"/>
      <c r="F199" s="65"/>
      <c r="G199" s="65"/>
      <c r="H199" s="65"/>
      <c r="I199" s="65"/>
      <c r="J199" s="64"/>
      <c r="L199" s="63"/>
      <c r="M199" s="66"/>
    </row>
    <row r="200" spans="2:13" s="4" customFormat="1">
      <c r="B200" s="63"/>
      <c r="C200" s="64"/>
      <c r="D200" s="65"/>
      <c r="E200" s="65"/>
      <c r="F200" s="65"/>
      <c r="G200" s="65"/>
      <c r="H200" s="65"/>
      <c r="I200" s="65"/>
      <c r="J200" s="64"/>
      <c r="L200" s="63"/>
      <c r="M200" s="66"/>
    </row>
    <row r="201" spans="2:13" s="4" customFormat="1">
      <c r="B201" s="63"/>
      <c r="C201" s="64"/>
      <c r="D201" s="65"/>
      <c r="E201" s="65"/>
      <c r="F201" s="65"/>
      <c r="G201" s="65"/>
      <c r="H201" s="65"/>
      <c r="I201" s="65"/>
      <c r="J201" s="64"/>
      <c r="L201" s="63"/>
      <c r="M201" s="66"/>
    </row>
    <row r="202" spans="2:13" s="4" customFormat="1">
      <c r="B202" s="63"/>
      <c r="C202" s="64"/>
      <c r="D202" s="65"/>
      <c r="E202" s="65"/>
      <c r="F202" s="65"/>
      <c r="G202" s="65"/>
      <c r="H202" s="65"/>
      <c r="I202" s="65"/>
      <c r="J202" s="64"/>
      <c r="L202" s="63"/>
      <c r="M202" s="66"/>
    </row>
    <row r="203" spans="2:13" s="4" customFormat="1">
      <c r="B203" s="63"/>
      <c r="C203" s="64"/>
      <c r="D203" s="65"/>
      <c r="E203" s="65"/>
      <c r="F203" s="65"/>
      <c r="G203" s="65"/>
      <c r="H203" s="65"/>
      <c r="I203" s="65"/>
      <c r="J203" s="64"/>
      <c r="L203" s="63"/>
      <c r="M203" s="66"/>
    </row>
    <row r="204" spans="2:13" s="4" customFormat="1">
      <c r="B204" s="63"/>
      <c r="C204" s="64"/>
      <c r="D204" s="65"/>
      <c r="E204" s="65"/>
      <c r="F204" s="65"/>
      <c r="G204" s="65"/>
      <c r="H204" s="65"/>
      <c r="I204" s="65"/>
      <c r="J204" s="64"/>
      <c r="L204" s="63"/>
      <c r="M204" s="66"/>
    </row>
    <row r="205" spans="2:13" s="4" customFormat="1">
      <c r="B205" s="63"/>
      <c r="C205" s="64"/>
      <c r="D205" s="65"/>
      <c r="E205" s="65"/>
      <c r="F205" s="65"/>
      <c r="G205" s="65"/>
      <c r="H205" s="65"/>
      <c r="I205" s="65"/>
      <c r="J205" s="64"/>
      <c r="L205" s="63"/>
      <c r="M205" s="66"/>
    </row>
    <row r="206" spans="2:13" s="4" customFormat="1">
      <c r="B206" s="63"/>
      <c r="C206" s="64"/>
      <c r="D206" s="65"/>
      <c r="E206" s="65"/>
      <c r="F206" s="65"/>
      <c r="G206" s="65"/>
      <c r="H206" s="65"/>
      <c r="I206" s="65"/>
      <c r="J206" s="64"/>
      <c r="L206" s="63"/>
      <c r="M206" s="66"/>
    </row>
    <row r="207" spans="2:13" s="4" customFormat="1">
      <c r="B207" s="63"/>
      <c r="C207" s="64"/>
      <c r="D207" s="65"/>
      <c r="E207" s="65"/>
      <c r="F207" s="65"/>
      <c r="G207" s="65"/>
      <c r="H207" s="65"/>
      <c r="I207" s="65"/>
      <c r="J207" s="64"/>
      <c r="L207" s="63"/>
      <c r="M207" s="66"/>
    </row>
    <row r="208" spans="2:13" s="4" customFormat="1">
      <c r="B208" s="63"/>
      <c r="C208" s="64"/>
      <c r="D208" s="65"/>
      <c r="E208" s="65"/>
      <c r="F208" s="65"/>
      <c r="G208" s="65"/>
      <c r="H208" s="65"/>
      <c r="I208" s="65"/>
      <c r="J208" s="64"/>
      <c r="L208" s="63"/>
      <c r="M208" s="66"/>
    </row>
    <row r="209" spans="2:13" s="4" customFormat="1">
      <c r="B209" s="63"/>
      <c r="C209" s="64"/>
      <c r="D209" s="65"/>
      <c r="E209" s="65"/>
      <c r="F209" s="65"/>
      <c r="G209" s="65"/>
      <c r="H209" s="65"/>
      <c r="I209" s="65"/>
      <c r="J209" s="64"/>
      <c r="L209" s="63"/>
      <c r="M209" s="66"/>
    </row>
    <row r="210" spans="2:13" s="4" customFormat="1">
      <c r="B210" s="63"/>
      <c r="C210" s="64"/>
      <c r="D210" s="65"/>
      <c r="E210" s="65"/>
      <c r="F210" s="65"/>
      <c r="G210" s="65"/>
      <c r="H210" s="65"/>
      <c r="I210" s="65"/>
      <c r="J210" s="64"/>
      <c r="L210" s="63"/>
      <c r="M210" s="66"/>
    </row>
    <row r="211" spans="2:13" s="4" customFormat="1">
      <c r="B211" s="63"/>
      <c r="C211" s="64"/>
      <c r="D211" s="65"/>
      <c r="E211" s="65"/>
      <c r="F211" s="65"/>
      <c r="G211" s="65"/>
      <c r="H211" s="65"/>
      <c r="I211" s="65"/>
      <c r="J211" s="64"/>
      <c r="L211" s="63"/>
      <c r="M211" s="66"/>
    </row>
    <row r="212" spans="2:13" s="4" customFormat="1">
      <c r="B212" s="63"/>
      <c r="C212" s="64"/>
      <c r="D212" s="65"/>
      <c r="E212" s="65"/>
      <c r="F212" s="65"/>
      <c r="G212" s="65"/>
      <c r="H212" s="65"/>
      <c r="I212" s="65"/>
      <c r="J212" s="64"/>
      <c r="L212" s="63"/>
      <c r="M212" s="66"/>
    </row>
    <row r="213" spans="2:13" s="4" customFormat="1">
      <c r="B213" s="63"/>
      <c r="C213" s="64"/>
      <c r="D213" s="65"/>
      <c r="E213" s="65"/>
      <c r="F213" s="65"/>
      <c r="G213" s="65"/>
      <c r="H213" s="65"/>
      <c r="I213" s="65"/>
      <c r="J213" s="64"/>
      <c r="L213" s="63"/>
      <c r="M213" s="66"/>
    </row>
    <row r="214" spans="2:13" s="4" customFormat="1">
      <c r="B214" s="63"/>
      <c r="C214" s="64"/>
      <c r="D214" s="65"/>
      <c r="E214" s="65"/>
      <c r="F214" s="65"/>
      <c r="G214" s="65"/>
      <c r="H214" s="65"/>
      <c r="I214" s="65"/>
      <c r="J214" s="64"/>
      <c r="L214" s="63"/>
      <c r="M214" s="66"/>
    </row>
    <row r="215" spans="2:13" s="4" customFormat="1">
      <c r="B215" s="63"/>
      <c r="C215" s="64"/>
      <c r="D215" s="65"/>
      <c r="E215" s="65"/>
      <c r="F215" s="65"/>
      <c r="G215" s="65"/>
      <c r="H215" s="65"/>
      <c r="I215" s="65"/>
      <c r="J215" s="64"/>
      <c r="L215" s="63"/>
      <c r="M215" s="66"/>
    </row>
    <row r="216" spans="2:13" s="4" customFormat="1">
      <c r="B216" s="63"/>
      <c r="C216" s="64"/>
      <c r="D216" s="65"/>
      <c r="E216" s="65"/>
      <c r="F216" s="65"/>
      <c r="G216" s="65"/>
      <c r="H216" s="65"/>
      <c r="I216" s="65"/>
      <c r="J216" s="64"/>
      <c r="L216" s="63"/>
      <c r="M216" s="66"/>
    </row>
    <row r="217" spans="2:13" s="4" customFormat="1">
      <c r="B217" s="63"/>
      <c r="C217" s="64"/>
      <c r="D217" s="65"/>
      <c r="E217" s="65"/>
      <c r="F217" s="65"/>
      <c r="G217" s="65"/>
      <c r="H217" s="65"/>
      <c r="I217" s="65"/>
      <c r="J217" s="64"/>
      <c r="L217" s="63"/>
      <c r="M217" s="66"/>
    </row>
    <row r="218" spans="2:13" s="4" customFormat="1">
      <c r="B218" s="63"/>
      <c r="C218" s="64"/>
      <c r="D218" s="65"/>
      <c r="E218" s="65"/>
      <c r="F218" s="65"/>
      <c r="G218" s="65"/>
      <c r="H218" s="65"/>
      <c r="I218" s="65"/>
      <c r="J218" s="64"/>
      <c r="L218" s="63"/>
      <c r="M218" s="66"/>
    </row>
    <row r="219" spans="2:13" s="4" customFormat="1">
      <c r="B219" s="63"/>
      <c r="C219" s="64"/>
      <c r="D219" s="65"/>
      <c r="E219" s="65"/>
      <c r="F219" s="65"/>
      <c r="G219" s="65"/>
      <c r="H219" s="65"/>
      <c r="I219" s="65"/>
      <c r="J219" s="64"/>
      <c r="L219" s="63"/>
      <c r="M219" s="66"/>
    </row>
    <row r="220" spans="2:13" s="4" customFormat="1">
      <c r="B220" s="63"/>
      <c r="C220" s="64"/>
      <c r="D220" s="65"/>
      <c r="E220" s="65"/>
      <c r="F220" s="65"/>
      <c r="G220" s="65"/>
      <c r="H220" s="65"/>
      <c r="I220" s="65"/>
      <c r="J220" s="64"/>
      <c r="L220" s="63"/>
      <c r="M220" s="66"/>
    </row>
    <row r="221" spans="2:13" s="4" customFormat="1">
      <c r="B221" s="63"/>
      <c r="C221" s="64"/>
      <c r="D221" s="65"/>
      <c r="E221" s="65"/>
      <c r="F221" s="65"/>
      <c r="G221" s="65"/>
      <c r="H221" s="65"/>
      <c r="I221" s="65"/>
      <c r="J221" s="64"/>
      <c r="L221" s="63"/>
      <c r="M221" s="66"/>
    </row>
    <row r="222" spans="2:13" s="4" customFormat="1">
      <c r="B222" s="63"/>
      <c r="C222" s="64"/>
      <c r="D222" s="65"/>
      <c r="E222" s="65"/>
      <c r="F222" s="65"/>
      <c r="G222" s="65"/>
      <c r="H222" s="65"/>
      <c r="I222" s="65"/>
      <c r="J222" s="64"/>
      <c r="L222" s="63"/>
      <c r="M222" s="66"/>
    </row>
    <row r="223" spans="2:13" s="4" customFormat="1">
      <c r="B223" s="63"/>
      <c r="C223" s="64"/>
      <c r="D223" s="65"/>
      <c r="E223" s="65"/>
      <c r="F223" s="65"/>
      <c r="G223" s="65"/>
      <c r="H223" s="65"/>
      <c r="I223" s="65"/>
      <c r="J223" s="64"/>
      <c r="L223" s="63"/>
      <c r="M223" s="66"/>
    </row>
    <row r="224" spans="2:13" s="4" customFormat="1">
      <c r="B224" s="63"/>
      <c r="C224" s="64"/>
      <c r="D224" s="65"/>
      <c r="E224" s="65"/>
      <c r="F224" s="65"/>
      <c r="G224" s="65"/>
      <c r="H224" s="65"/>
      <c r="I224" s="65"/>
      <c r="J224" s="64"/>
      <c r="L224" s="63"/>
      <c r="M224" s="66"/>
    </row>
    <row r="225" spans="2:13" s="4" customFormat="1">
      <c r="B225" s="63"/>
      <c r="C225" s="64"/>
      <c r="D225" s="65"/>
      <c r="E225" s="65"/>
      <c r="F225" s="65"/>
      <c r="G225" s="65"/>
      <c r="H225" s="65"/>
      <c r="I225" s="65"/>
      <c r="J225" s="64"/>
      <c r="L225" s="63"/>
      <c r="M225" s="66"/>
    </row>
    <row r="226" spans="2:13" s="4" customFormat="1">
      <c r="B226" s="63"/>
      <c r="C226" s="64"/>
      <c r="D226" s="65"/>
      <c r="E226" s="65"/>
      <c r="F226" s="65"/>
      <c r="G226" s="65"/>
      <c r="H226" s="65"/>
      <c r="I226" s="65"/>
      <c r="J226" s="64"/>
      <c r="L226" s="63"/>
      <c r="M226" s="66"/>
    </row>
    <row r="227" spans="2:13" s="4" customFormat="1">
      <c r="B227" s="63"/>
      <c r="C227" s="64"/>
      <c r="D227" s="65"/>
      <c r="E227" s="65"/>
      <c r="F227" s="65"/>
      <c r="G227" s="65"/>
      <c r="H227" s="65"/>
      <c r="I227" s="65"/>
      <c r="J227" s="64"/>
      <c r="L227" s="63"/>
      <c r="M227" s="66"/>
    </row>
    <row r="228" spans="2:13" s="4" customFormat="1">
      <c r="B228" s="63"/>
      <c r="C228" s="64"/>
      <c r="D228" s="65"/>
      <c r="E228" s="65"/>
      <c r="F228" s="65"/>
      <c r="G228" s="65"/>
      <c r="H228" s="65"/>
      <c r="I228" s="65"/>
      <c r="J228" s="64"/>
      <c r="L228" s="63"/>
      <c r="M228" s="66"/>
    </row>
    <row r="229" spans="2:13" s="4" customFormat="1">
      <c r="B229" s="63"/>
      <c r="C229" s="64"/>
      <c r="D229" s="65"/>
      <c r="E229" s="65"/>
      <c r="F229" s="65"/>
      <c r="G229" s="65"/>
      <c r="H229" s="65"/>
      <c r="I229" s="65"/>
      <c r="J229" s="64"/>
      <c r="L229" s="63"/>
      <c r="M229" s="66"/>
    </row>
    <row r="230" spans="2:13" s="4" customFormat="1">
      <c r="B230" s="63"/>
      <c r="C230" s="64"/>
      <c r="D230" s="65"/>
      <c r="E230" s="65"/>
      <c r="F230" s="65"/>
      <c r="G230" s="65"/>
      <c r="H230" s="65"/>
      <c r="I230" s="65"/>
      <c r="J230" s="64"/>
      <c r="L230" s="63"/>
      <c r="M230" s="66"/>
    </row>
    <row r="231" spans="2:13" s="4" customFormat="1">
      <c r="B231" s="63"/>
      <c r="C231" s="64"/>
      <c r="D231" s="65"/>
      <c r="E231" s="65"/>
      <c r="F231" s="65"/>
      <c r="G231" s="65"/>
      <c r="H231" s="65"/>
      <c r="I231" s="65"/>
      <c r="J231" s="64"/>
      <c r="L231" s="63"/>
      <c r="M231" s="66"/>
    </row>
    <row r="232" spans="2:13" s="4" customFormat="1">
      <c r="B232" s="63"/>
      <c r="C232" s="64"/>
      <c r="D232" s="65"/>
      <c r="E232" s="65"/>
      <c r="F232" s="65"/>
      <c r="G232" s="65"/>
      <c r="H232" s="65"/>
      <c r="I232" s="65"/>
      <c r="J232" s="64"/>
      <c r="L232" s="63"/>
      <c r="M232" s="66"/>
    </row>
    <row r="233" spans="2:13" s="4" customFormat="1">
      <c r="B233" s="63"/>
      <c r="C233" s="64"/>
      <c r="D233" s="65"/>
      <c r="E233" s="65"/>
      <c r="F233" s="65"/>
      <c r="G233" s="65"/>
      <c r="H233" s="65"/>
      <c r="I233" s="65"/>
      <c r="J233" s="64"/>
      <c r="L233" s="63"/>
      <c r="M233" s="66"/>
    </row>
    <row r="234" spans="2:13" s="4" customFormat="1">
      <c r="B234" s="63"/>
      <c r="C234" s="64"/>
      <c r="D234" s="65"/>
      <c r="E234" s="65"/>
      <c r="F234" s="65"/>
      <c r="G234" s="65"/>
      <c r="H234" s="65"/>
      <c r="I234" s="65"/>
      <c r="J234" s="64"/>
      <c r="L234" s="63"/>
      <c r="M234" s="66"/>
    </row>
    <row r="235" spans="2:13" s="4" customFormat="1">
      <c r="B235" s="63"/>
      <c r="C235" s="64"/>
      <c r="D235" s="65"/>
      <c r="E235" s="65"/>
      <c r="F235" s="65"/>
      <c r="G235" s="65"/>
      <c r="H235" s="65"/>
      <c r="I235" s="65"/>
      <c r="J235" s="64"/>
      <c r="L235" s="63"/>
      <c r="M235" s="66"/>
    </row>
    <row r="236" spans="2:13" s="4" customFormat="1">
      <c r="B236" s="63"/>
      <c r="C236" s="64"/>
      <c r="D236" s="65"/>
      <c r="E236" s="65"/>
      <c r="F236" s="65"/>
      <c r="G236" s="65"/>
      <c r="H236" s="65"/>
      <c r="I236" s="65"/>
      <c r="J236" s="64"/>
      <c r="L236" s="63"/>
      <c r="M236" s="66"/>
    </row>
    <row r="237" spans="2:13" s="4" customFormat="1">
      <c r="B237" s="63"/>
      <c r="C237" s="64"/>
      <c r="D237" s="65"/>
      <c r="E237" s="65"/>
      <c r="F237" s="65"/>
      <c r="G237" s="65"/>
      <c r="H237" s="65"/>
      <c r="I237" s="65"/>
      <c r="J237" s="64"/>
      <c r="L237" s="63"/>
      <c r="M237" s="66"/>
    </row>
    <row r="238" spans="2:13" s="4" customFormat="1">
      <c r="B238" s="63"/>
      <c r="C238" s="64"/>
      <c r="D238" s="65"/>
      <c r="E238" s="65"/>
      <c r="F238" s="65"/>
      <c r="G238" s="65"/>
      <c r="H238" s="65"/>
      <c r="I238" s="65"/>
      <c r="J238" s="64"/>
      <c r="L238" s="63"/>
      <c r="M238" s="66"/>
    </row>
    <row r="239" spans="2:13" s="4" customFormat="1">
      <c r="B239" s="63"/>
      <c r="C239" s="64"/>
      <c r="D239" s="65"/>
      <c r="E239" s="65"/>
      <c r="F239" s="65"/>
      <c r="G239" s="65"/>
      <c r="H239" s="65"/>
      <c r="I239" s="65"/>
      <c r="J239" s="64"/>
      <c r="L239" s="63"/>
      <c r="M239" s="66"/>
    </row>
    <row r="240" spans="2:13" s="4" customFormat="1">
      <c r="B240" s="63"/>
      <c r="C240" s="64"/>
      <c r="D240" s="65"/>
      <c r="E240" s="65"/>
      <c r="F240" s="65"/>
      <c r="G240" s="65"/>
      <c r="H240" s="65"/>
      <c r="I240" s="65"/>
      <c r="J240" s="64"/>
      <c r="L240" s="63"/>
      <c r="M240" s="66"/>
    </row>
    <row r="241" spans="2:13" s="4" customFormat="1">
      <c r="B241" s="63"/>
      <c r="C241" s="64"/>
      <c r="D241" s="65"/>
      <c r="E241" s="65"/>
      <c r="F241" s="65"/>
      <c r="G241" s="65"/>
      <c r="H241" s="65"/>
      <c r="I241" s="65"/>
      <c r="J241" s="64"/>
      <c r="L241" s="63"/>
      <c r="M241" s="66"/>
    </row>
    <row r="242" spans="2:13" s="4" customFormat="1">
      <c r="B242" s="63"/>
      <c r="C242" s="64"/>
      <c r="D242" s="65"/>
      <c r="E242" s="65"/>
      <c r="F242" s="65"/>
      <c r="G242" s="65"/>
      <c r="H242" s="65"/>
      <c r="I242" s="65"/>
      <c r="J242" s="64"/>
      <c r="L242" s="63"/>
      <c r="M242" s="66"/>
    </row>
    <row r="243" spans="2:13" s="4" customFormat="1">
      <c r="B243" s="63"/>
      <c r="C243" s="64"/>
      <c r="D243" s="65"/>
      <c r="E243" s="65"/>
      <c r="F243" s="65"/>
      <c r="G243" s="65"/>
      <c r="H243" s="65"/>
      <c r="I243" s="65"/>
      <c r="J243" s="64"/>
      <c r="L243" s="63"/>
      <c r="M243" s="66"/>
    </row>
    <row r="244" spans="2:13" s="4" customFormat="1">
      <c r="B244" s="63"/>
      <c r="C244" s="64"/>
      <c r="D244" s="65"/>
      <c r="E244" s="65"/>
      <c r="F244" s="65"/>
      <c r="G244" s="65"/>
      <c r="H244" s="65"/>
      <c r="I244" s="65"/>
      <c r="J244" s="64"/>
      <c r="L244" s="63"/>
      <c r="M244" s="66"/>
    </row>
    <row r="245" spans="2:13" s="4" customFormat="1">
      <c r="B245" s="63"/>
      <c r="C245" s="64"/>
      <c r="D245" s="65"/>
      <c r="E245" s="65"/>
      <c r="F245" s="65"/>
      <c r="G245" s="65"/>
      <c r="H245" s="65"/>
      <c r="I245" s="65"/>
      <c r="J245" s="64"/>
      <c r="L245" s="63"/>
      <c r="M245" s="66"/>
    </row>
    <row r="246" spans="2:13" s="4" customFormat="1">
      <c r="B246" s="63"/>
      <c r="C246" s="64"/>
      <c r="D246" s="65"/>
      <c r="E246" s="65"/>
      <c r="F246" s="65"/>
      <c r="G246" s="65"/>
      <c r="H246" s="65"/>
      <c r="I246" s="65"/>
      <c r="J246" s="64"/>
      <c r="L246" s="63"/>
      <c r="M246" s="66"/>
    </row>
    <row r="247" spans="2:13" s="4" customFormat="1">
      <c r="B247" s="63"/>
      <c r="C247" s="64"/>
      <c r="D247" s="65"/>
      <c r="E247" s="65"/>
      <c r="F247" s="65"/>
      <c r="G247" s="65"/>
      <c r="H247" s="65"/>
      <c r="I247" s="65"/>
      <c r="J247" s="64"/>
      <c r="L247" s="63"/>
      <c r="M247" s="66"/>
    </row>
    <row r="248" spans="2:13" s="4" customFormat="1">
      <c r="B248" s="63"/>
      <c r="C248" s="64"/>
      <c r="D248" s="65"/>
      <c r="E248" s="65"/>
      <c r="F248" s="65"/>
      <c r="G248" s="65"/>
      <c r="H248" s="65"/>
      <c r="I248" s="65"/>
      <c r="J248" s="64"/>
      <c r="L248" s="63"/>
      <c r="M248" s="66"/>
    </row>
    <row r="249" spans="2:13" s="4" customFormat="1">
      <c r="B249" s="63"/>
      <c r="C249" s="64"/>
      <c r="D249" s="65"/>
      <c r="E249" s="65"/>
      <c r="F249" s="65"/>
      <c r="G249" s="65"/>
      <c r="H249" s="65"/>
      <c r="I249" s="65"/>
      <c r="J249" s="64"/>
      <c r="L249" s="63"/>
      <c r="M249" s="66"/>
    </row>
    <row r="250" spans="2:13" s="4" customFormat="1">
      <c r="B250" s="63"/>
      <c r="C250" s="64"/>
      <c r="D250" s="65"/>
      <c r="E250" s="65"/>
      <c r="F250" s="65"/>
      <c r="G250" s="65"/>
      <c r="H250" s="65"/>
      <c r="I250" s="65"/>
      <c r="J250" s="64"/>
      <c r="L250" s="63"/>
      <c r="M250" s="66"/>
    </row>
    <row r="251" spans="2:13" s="4" customFormat="1">
      <c r="B251" s="63"/>
      <c r="C251" s="64"/>
      <c r="D251" s="65"/>
      <c r="E251" s="65"/>
      <c r="F251" s="65"/>
      <c r="G251" s="65"/>
      <c r="H251" s="65"/>
      <c r="I251" s="65"/>
      <c r="J251" s="64"/>
      <c r="L251" s="63"/>
      <c r="M251" s="66"/>
    </row>
    <row r="252" spans="2:13" s="4" customFormat="1">
      <c r="B252" s="63"/>
      <c r="C252" s="64"/>
      <c r="D252" s="65"/>
      <c r="E252" s="65"/>
      <c r="F252" s="65"/>
      <c r="G252" s="65"/>
      <c r="H252" s="65"/>
      <c r="I252" s="65"/>
      <c r="J252" s="64"/>
      <c r="L252" s="63"/>
      <c r="M252" s="66"/>
    </row>
    <row r="253" spans="2:13" s="4" customFormat="1">
      <c r="B253" s="63"/>
      <c r="C253" s="64"/>
      <c r="D253" s="65"/>
      <c r="E253" s="65"/>
      <c r="F253" s="65"/>
      <c r="G253" s="65"/>
      <c r="H253" s="65"/>
      <c r="I253" s="65"/>
      <c r="J253" s="64"/>
      <c r="L253" s="63"/>
      <c r="M253" s="66"/>
    </row>
    <row r="254" spans="2:13" s="4" customFormat="1">
      <c r="B254" s="63"/>
      <c r="C254" s="64"/>
      <c r="D254" s="65"/>
      <c r="E254" s="65"/>
      <c r="F254" s="65"/>
      <c r="G254" s="65"/>
      <c r="H254" s="65"/>
      <c r="I254" s="65"/>
      <c r="J254" s="64"/>
      <c r="L254" s="63"/>
      <c r="M254" s="66"/>
    </row>
    <row r="255" spans="2:13" s="4" customFormat="1">
      <c r="B255" s="63"/>
      <c r="C255" s="64"/>
      <c r="D255" s="65"/>
      <c r="E255" s="65"/>
      <c r="F255" s="65"/>
      <c r="G255" s="65"/>
      <c r="H255" s="65"/>
      <c r="I255" s="65"/>
      <c r="J255" s="64"/>
      <c r="L255" s="63"/>
      <c r="M255" s="66"/>
    </row>
    <row r="256" spans="2:13" s="4" customFormat="1">
      <c r="B256" s="63"/>
      <c r="C256" s="64"/>
      <c r="D256" s="65"/>
      <c r="E256" s="65"/>
      <c r="F256" s="65"/>
      <c r="G256" s="65"/>
      <c r="H256" s="65"/>
      <c r="I256" s="65"/>
      <c r="J256" s="64"/>
      <c r="L256" s="63"/>
      <c r="M256" s="66"/>
    </row>
    <row r="257" spans="2:13" s="4" customFormat="1">
      <c r="B257" s="63"/>
      <c r="C257" s="64"/>
      <c r="D257" s="65"/>
      <c r="E257" s="65"/>
      <c r="F257" s="65"/>
      <c r="G257" s="65"/>
      <c r="H257" s="65"/>
      <c r="I257" s="65"/>
      <c r="J257" s="64"/>
      <c r="L257" s="63"/>
      <c r="M257" s="66"/>
    </row>
    <row r="258" spans="2:13" s="4" customFormat="1">
      <c r="B258" s="63"/>
      <c r="C258" s="64"/>
      <c r="D258" s="65"/>
      <c r="E258" s="65"/>
      <c r="F258" s="65"/>
      <c r="G258" s="65"/>
      <c r="H258" s="65"/>
      <c r="I258" s="65"/>
      <c r="J258" s="64"/>
      <c r="L258" s="63"/>
      <c r="M258" s="66"/>
    </row>
    <row r="259" spans="2:13" s="4" customFormat="1">
      <c r="B259" s="63"/>
      <c r="C259" s="64"/>
      <c r="D259" s="65"/>
      <c r="E259" s="65"/>
      <c r="F259" s="65"/>
      <c r="G259" s="65"/>
      <c r="H259" s="65"/>
      <c r="I259" s="65"/>
      <c r="J259" s="64"/>
      <c r="L259" s="63"/>
      <c r="M259" s="66"/>
    </row>
    <row r="260" spans="2:13" s="4" customFormat="1">
      <c r="B260" s="63"/>
      <c r="C260" s="64"/>
      <c r="D260" s="65"/>
      <c r="E260" s="65"/>
      <c r="F260" s="65"/>
      <c r="G260" s="65"/>
      <c r="H260" s="65"/>
      <c r="I260" s="65"/>
      <c r="J260" s="64"/>
      <c r="L260" s="63"/>
      <c r="M260" s="66"/>
    </row>
    <row r="261" spans="2:13" s="4" customFormat="1">
      <c r="B261" s="63"/>
      <c r="C261" s="64"/>
      <c r="D261" s="65"/>
      <c r="E261" s="65"/>
      <c r="F261" s="65"/>
      <c r="G261" s="65"/>
      <c r="H261" s="65"/>
      <c r="I261" s="65"/>
      <c r="J261" s="64"/>
      <c r="L261" s="63"/>
      <c r="M261" s="66"/>
    </row>
    <row r="262" spans="2:13" s="4" customFormat="1">
      <c r="B262" s="63"/>
      <c r="C262" s="64"/>
      <c r="D262" s="65"/>
      <c r="E262" s="65"/>
      <c r="F262" s="65"/>
      <c r="G262" s="65"/>
      <c r="H262" s="65"/>
      <c r="I262" s="65"/>
      <c r="J262" s="64"/>
      <c r="L262" s="63"/>
      <c r="M262" s="66"/>
    </row>
    <row r="263" spans="2:13" s="4" customFormat="1">
      <c r="B263" s="63"/>
      <c r="C263" s="64"/>
      <c r="D263" s="65"/>
      <c r="E263" s="65"/>
      <c r="F263" s="65"/>
      <c r="G263" s="65"/>
      <c r="H263" s="65"/>
      <c r="I263" s="65"/>
      <c r="J263" s="64"/>
      <c r="L263" s="63"/>
      <c r="M263" s="66"/>
    </row>
    <row r="264" spans="2:13" s="4" customFormat="1">
      <c r="B264" s="63"/>
      <c r="C264" s="64"/>
      <c r="D264" s="65"/>
      <c r="E264" s="65"/>
      <c r="F264" s="65"/>
      <c r="G264" s="65"/>
      <c r="H264" s="65"/>
      <c r="I264" s="65"/>
      <c r="J264" s="64"/>
      <c r="L264" s="63"/>
      <c r="M264" s="66"/>
    </row>
    <row r="265" spans="2:13" s="4" customFormat="1">
      <c r="B265" s="63"/>
      <c r="C265" s="64"/>
      <c r="D265" s="65"/>
      <c r="E265" s="65"/>
      <c r="F265" s="65"/>
      <c r="G265" s="65"/>
      <c r="H265" s="65"/>
      <c r="I265" s="65"/>
      <c r="J265" s="64"/>
      <c r="L265" s="63"/>
      <c r="M265" s="66"/>
    </row>
    <row r="266" spans="2:13" s="4" customFormat="1">
      <c r="B266" s="63"/>
      <c r="C266" s="64"/>
      <c r="D266" s="65"/>
      <c r="E266" s="65"/>
      <c r="F266" s="65"/>
      <c r="G266" s="65"/>
      <c r="H266" s="65"/>
      <c r="I266" s="65"/>
      <c r="J266" s="64"/>
      <c r="L266" s="63"/>
      <c r="M266" s="66"/>
    </row>
    <row r="267" spans="2:13" s="4" customFormat="1">
      <c r="B267" s="63"/>
      <c r="C267" s="64"/>
      <c r="D267" s="65"/>
      <c r="E267" s="65"/>
      <c r="F267" s="65"/>
      <c r="G267" s="65"/>
      <c r="H267" s="65"/>
      <c r="I267" s="65"/>
      <c r="J267" s="64"/>
      <c r="L267" s="63"/>
      <c r="M267" s="66"/>
    </row>
    <row r="268" spans="2:13" s="4" customFormat="1">
      <c r="B268" s="63"/>
      <c r="C268" s="64"/>
      <c r="D268" s="65"/>
      <c r="E268" s="65"/>
      <c r="F268" s="65"/>
      <c r="G268" s="65"/>
      <c r="H268" s="65"/>
      <c r="I268" s="65"/>
      <c r="J268" s="64"/>
      <c r="L268" s="63"/>
      <c r="M268" s="66"/>
    </row>
    <row r="269" spans="2:13" s="4" customFormat="1">
      <c r="B269" s="63"/>
      <c r="C269" s="64"/>
      <c r="D269" s="65"/>
      <c r="E269" s="65"/>
      <c r="F269" s="65"/>
      <c r="G269" s="65"/>
      <c r="H269" s="65"/>
      <c r="I269" s="65"/>
      <c r="J269" s="64"/>
      <c r="L269" s="63"/>
      <c r="M269" s="66"/>
    </row>
    <row r="270" spans="2:13" s="4" customFormat="1">
      <c r="B270" s="63"/>
      <c r="C270" s="64"/>
      <c r="D270" s="65"/>
      <c r="E270" s="65"/>
      <c r="F270" s="65"/>
      <c r="G270" s="65"/>
      <c r="H270" s="65"/>
      <c r="I270" s="65"/>
      <c r="J270" s="64"/>
      <c r="L270" s="63"/>
      <c r="M270" s="66"/>
    </row>
    <row r="271" spans="2:13" s="4" customFormat="1">
      <c r="B271" s="63"/>
      <c r="C271" s="64"/>
      <c r="D271" s="65"/>
      <c r="E271" s="65"/>
      <c r="F271" s="65"/>
      <c r="G271" s="65"/>
      <c r="H271" s="65"/>
      <c r="I271" s="65"/>
      <c r="J271" s="64"/>
      <c r="L271" s="63"/>
      <c r="M271" s="66"/>
    </row>
    <row r="272" spans="2:13" s="4" customFormat="1">
      <c r="B272" s="63"/>
      <c r="C272" s="64"/>
      <c r="D272" s="65"/>
      <c r="E272" s="65"/>
      <c r="F272" s="65"/>
      <c r="G272" s="65"/>
      <c r="H272" s="65"/>
      <c r="I272" s="65"/>
      <c r="J272" s="64"/>
      <c r="L272" s="63"/>
      <c r="M272" s="66"/>
    </row>
    <row r="273" spans="2:13" s="4" customFormat="1">
      <c r="B273" s="63"/>
      <c r="C273" s="64"/>
      <c r="D273" s="65"/>
      <c r="E273" s="65"/>
      <c r="F273" s="65"/>
      <c r="G273" s="65"/>
      <c r="H273" s="65"/>
      <c r="I273" s="65"/>
      <c r="J273" s="64"/>
      <c r="L273" s="63"/>
      <c r="M273" s="66"/>
    </row>
    <row r="274" spans="2:13" s="4" customFormat="1">
      <c r="B274" s="63"/>
      <c r="C274" s="64"/>
      <c r="D274" s="65"/>
      <c r="E274" s="65"/>
      <c r="F274" s="65"/>
      <c r="G274" s="65"/>
      <c r="H274" s="65"/>
      <c r="I274" s="65"/>
      <c r="J274" s="64"/>
      <c r="L274" s="63"/>
      <c r="M274" s="66"/>
    </row>
    <row r="275" spans="2:13" s="4" customFormat="1">
      <c r="B275" s="63"/>
      <c r="C275" s="64"/>
      <c r="D275" s="65"/>
      <c r="E275" s="65"/>
      <c r="F275" s="65"/>
      <c r="G275" s="65"/>
      <c r="H275" s="65"/>
      <c r="I275" s="65"/>
      <c r="J275" s="64"/>
      <c r="L275" s="63"/>
      <c r="M275" s="66"/>
    </row>
    <row r="276" spans="2:13" s="4" customFormat="1">
      <c r="B276" s="63"/>
      <c r="C276" s="64"/>
      <c r="D276" s="65"/>
      <c r="E276" s="65"/>
      <c r="F276" s="65"/>
      <c r="G276" s="65"/>
      <c r="H276" s="65"/>
      <c r="I276" s="65"/>
      <c r="J276" s="64"/>
      <c r="L276" s="63"/>
      <c r="M276" s="66"/>
    </row>
    <row r="277" spans="2:13" s="4" customFormat="1">
      <c r="B277" s="63"/>
      <c r="C277" s="64"/>
      <c r="D277" s="65"/>
      <c r="E277" s="65"/>
      <c r="F277" s="65"/>
      <c r="G277" s="65"/>
      <c r="H277" s="65"/>
      <c r="I277" s="65"/>
      <c r="J277" s="64"/>
      <c r="L277" s="63"/>
      <c r="M277" s="66"/>
    </row>
    <row r="278" spans="2:13" s="4" customFormat="1">
      <c r="B278" s="63"/>
      <c r="C278" s="64"/>
      <c r="D278" s="65"/>
      <c r="E278" s="65"/>
      <c r="F278" s="65"/>
      <c r="G278" s="65"/>
      <c r="H278" s="65"/>
      <c r="I278" s="65"/>
      <c r="J278" s="64"/>
      <c r="L278" s="63"/>
      <c r="M278" s="66"/>
    </row>
    <row r="279" spans="2:13" s="4" customFormat="1">
      <c r="B279" s="63"/>
      <c r="C279" s="64"/>
      <c r="D279" s="65"/>
      <c r="E279" s="65"/>
      <c r="F279" s="65"/>
      <c r="G279" s="65"/>
      <c r="H279" s="65"/>
      <c r="I279" s="65"/>
      <c r="J279" s="64"/>
      <c r="L279" s="63"/>
      <c r="M279" s="66"/>
    </row>
    <row r="280" spans="2:13" s="4" customFormat="1">
      <c r="B280" s="63"/>
      <c r="C280" s="64"/>
      <c r="D280" s="65"/>
      <c r="E280" s="65"/>
      <c r="F280" s="65"/>
      <c r="G280" s="65"/>
      <c r="H280" s="65"/>
      <c r="I280" s="65"/>
      <c r="J280" s="64"/>
      <c r="L280" s="63"/>
      <c r="M280" s="66"/>
    </row>
    <row r="281" spans="2:13" s="4" customFormat="1">
      <c r="B281" s="63"/>
      <c r="C281" s="64"/>
      <c r="D281" s="65"/>
      <c r="E281" s="65"/>
      <c r="F281" s="65"/>
      <c r="G281" s="65"/>
      <c r="H281" s="65"/>
      <c r="I281" s="65"/>
      <c r="J281" s="64"/>
      <c r="L281" s="63"/>
      <c r="M281" s="66"/>
    </row>
    <row r="282" spans="2:13" s="4" customFormat="1">
      <c r="B282" s="63"/>
      <c r="C282" s="64"/>
      <c r="D282" s="65"/>
      <c r="E282" s="65"/>
      <c r="F282" s="65"/>
      <c r="G282" s="65"/>
      <c r="H282" s="65"/>
      <c r="I282" s="65"/>
      <c r="J282" s="64"/>
      <c r="L282" s="63"/>
      <c r="M282" s="66"/>
    </row>
    <row r="283" spans="2:13" s="4" customFormat="1">
      <c r="B283" s="63"/>
      <c r="C283" s="64"/>
      <c r="D283" s="65"/>
      <c r="E283" s="65"/>
      <c r="F283" s="65"/>
      <c r="G283" s="65"/>
      <c r="H283" s="65"/>
      <c r="I283" s="65"/>
      <c r="J283" s="64"/>
      <c r="L283" s="63"/>
      <c r="M283" s="66"/>
    </row>
    <row r="284" spans="2:13" s="4" customFormat="1">
      <c r="B284" s="63"/>
      <c r="C284" s="64"/>
      <c r="D284" s="65"/>
      <c r="E284" s="65"/>
      <c r="F284" s="65"/>
      <c r="G284" s="65"/>
      <c r="H284" s="65"/>
      <c r="I284" s="65"/>
      <c r="J284" s="64"/>
      <c r="L284" s="63"/>
      <c r="M284" s="66"/>
    </row>
    <row r="285" spans="2:13" s="4" customFormat="1">
      <c r="B285" s="63"/>
      <c r="C285" s="64"/>
      <c r="D285" s="65"/>
      <c r="E285" s="65"/>
      <c r="F285" s="65"/>
      <c r="G285" s="65"/>
      <c r="H285" s="65"/>
      <c r="I285" s="65"/>
      <c r="J285" s="64"/>
      <c r="L285" s="63"/>
      <c r="M285" s="66"/>
    </row>
    <row r="286" spans="2:13" s="4" customFormat="1">
      <c r="B286" s="63"/>
      <c r="C286" s="64"/>
      <c r="D286" s="65"/>
      <c r="E286" s="65"/>
      <c r="F286" s="65"/>
      <c r="G286" s="65"/>
      <c r="H286" s="65"/>
      <c r="I286" s="65"/>
      <c r="J286" s="64"/>
      <c r="L286" s="63"/>
      <c r="M286" s="66"/>
    </row>
    <row r="287" spans="2:13" s="4" customFormat="1">
      <c r="B287" s="63"/>
      <c r="C287" s="64"/>
      <c r="D287" s="65"/>
      <c r="E287" s="65"/>
      <c r="F287" s="65"/>
      <c r="G287" s="65"/>
      <c r="H287" s="65"/>
      <c r="I287" s="65"/>
      <c r="J287" s="64"/>
      <c r="L287" s="63"/>
      <c r="M287" s="66"/>
    </row>
    <row r="288" spans="2:13" s="4" customFormat="1">
      <c r="B288" s="63"/>
      <c r="C288" s="64"/>
      <c r="D288" s="65"/>
      <c r="E288" s="65"/>
      <c r="F288" s="65"/>
      <c r="G288" s="65"/>
      <c r="H288" s="65"/>
      <c r="I288" s="65"/>
      <c r="J288" s="64"/>
      <c r="L288" s="63"/>
      <c r="M288" s="66"/>
    </row>
    <row r="289" spans="2:13" s="4" customFormat="1">
      <c r="B289" s="63"/>
      <c r="C289" s="64"/>
      <c r="D289" s="65"/>
      <c r="E289" s="65"/>
      <c r="F289" s="65"/>
      <c r="G289" s="65"/>
      <c r="H289" s="65"/>
      <c r="I289" s="65"/>
      <c r="J289" s="64"/>
      <c r="L289" s="63"/>
      <c r="M289" s="66"/>
    </row>
    <row r="290" spans="2:13" s="4" customFormat="1">
      <c r="B290" s="63"/>
      <c r="C290" s="64"/>
      <c r="D290" s="65"/>
      <c r="E290" s="65"/>
      <c r="F290" s="65"/>
      <c r="G290" s="65"/>
      <c r="H290" s="65"/>
      <c r="I290" s="65"/>
      <c r="J290" s="64"/>
      <c r="L290" s="63"/>
      <c r="M290" s="66"/>
    </row>
    <row r="291" spans="2:13" s="4" customFormat="1">
      <c r="B291" s="63"/>
      <c r="C291" s="64"/>
      <c r="D291" s="65"/>
      <c r="E291" s="65"/>
      <c r="F291" s="65"/>
      <c r="G291" s="65"/>
      <c r="H291" s="65"/>
      <c r="I291" s="65"/>
      <c r="J291" s="64"/>
      <c r="L291" s="63"/>
      <c r="M291" s="66"/>
    </row>
    <row r="292" spans="2:13" s="4" customFormat="1">
      <c r="B292" s="63"/>
      <c r="C292" s="64"/>
      <c r="D292" s="65"/>
      <c r="E292" s="65"/>
      <c r="F292" s="65"/>
      <c r="G292" s="65"/>
      <c r="H292" s="65"/>
      <c r="I292" s="65"/>
      <c r="J292" s="64"/>
      <c r="L292" s="63"/>
      <c r="M292" s="66"/>
    </row>
    <row r="293" spans="2:13" s="4" customFormat="1">
      <c r="B293" s="63"/>
      <c r="C293" s="64"/>
      <c r="D293" s="65"/>
      <c r="E293" s="65"/>
      <c r="F293" s="65"/>
      <c r="G293" s="65"/>
      <c r="H293" s="65"/>
      <c r="I293" s="65"/>
      <c r="J293" s="64"/>
      <c r="L293" s="63"/>
      <c r="M293" s="66"/>
    </row>
    <row r="294" spans="2:13" s="4" customFormat="1">
      <c r="B294" s="63"/>
      <c r="C294" s="64"/>
      <c r="D294" s="65"/>
      <c r="E294" s="65"/>
      <c r="F294" s="65"/>
      <c r="G294" s="65"/>
      <c r="H294" s="65"/>
      <c r="I294" s="65"/>
      <c r="J294" s="64"/>
      <c r="L294" s="63"/>
      <c r="M294" s="66"/>
    </row>
    <row r="295" spans="2:13" s="4" customFormat="1">
      <c r="B295" s="63"/>
      <c r="C295" s="64"/>
      <c r="D295" s="65"/>
      <c r="E295" s="65"/>
      <c r="F295" s="65"/>
      <c r="G295" s="65"/>
      <c r="H295" s="65"/>
      <c r="I295" s="65"/>
      <c r="J295" s="64"/>
      <c r="L295" s="63"/>
      <c r="M295" s="66"/>
    </row>
    <row r="296" spans="2:13" s="4" customFormat="1">
      <c r="B296" s="63"/>
      <c r="C296" s="64"/>
      <c r="D296" s="65"/>
      <c r="E296" s="65"/>
      <c r="F296" s="65"/>
      <c r="G296" s="65"/>
      <c r="H296" s="65"/>
      <c r="I296" s="65"/>
      <c r="J296" s="64"/>
      <c r="L296" s="63"/>
      <c r="M296" s="66"/>
    </row>
    <row r="297" spans="2:13" s="4" customFormat="1">
      <c r="B297" s="63"/>
      <c r="C297" s="64"/>
      <c r="D297" s="65"/>
      <c r="E297" s="65"/>
      <c r="F297" s="65"/>
      <c r="G297" s="65"/>
      <c r="H297" s="65"/>
      <c r="I297" s="65"/>
      <c r="J297" s="64"/>
      <c r="L297" s="63"/>
      <c r="M297" s="66"/>
    </row>
    <row r="298" spans="2:13" s="4" customFormat="1">
      <c r="B298" s="63"/>
      <c r="C298" s="64"/>
      <c r="D298" s="65"/>
      <c r="E298" s="65"/>
      <c r="F298" s="65"/>
      <c r="G298" s="65"/>
      <c r="H298" s="65"/>
      <c r="I298" s="65"/>
      <c r="J298" s="64"/>
      <c r="L298" s="63"/>
      <c r="M298" s="66"/>
    </row>
    <row r="299" spans="2:13" s="4" customFormat="1">
      <c r="B299" s="63"/>
      <c r="C299" s="64"/>
      <c r="D299" s="65"/>
      <c r="E299" s="65"/>
      <c r="F299" s="65"/>
      <c r="G299" s="65"/>
      <c r="H299" s="65"/>
      <c r="I299" s="65"/>
      <c r="J299" s="64"/>
      <c r="L299" s="63"/>
      <c r="M299" s="66"/>
    </row>
    <row r="300" spans="2:13" s="4" customFormat="1">
      <c r="B300" s="63"/>
      <c r="C300" s="64"/>
      <c r="D300" s="65"/>
      <c r="E300" s="65"/>
      <c r="F300" s="65"/>
      <c r="G300" s="65"/>
      <c r="H300" s="65"/>
      <c r="I300" s="65"/>
      <c r="J300" s="64"/>
      <c r="L300" s="63"/>
      <c r="M300" s="66"/>
    </row>
    <row r="301" spans="2:13" s="4" customFormat="1">
      <c r="B301" s="63"/>
      <c r="C301" s="64"/>
      <c r="D301" s="65"/>
      <c r="E301" s="65"/>
      <c r="F301" s="65"/>
      <c r="G301" s="65"/>
      <c r="H301" s="65"/>
      <c r="I301" s="65"/>
      <c r="J301" s="64"/>
      <c r="L301" s="63"/>
      <c r="M301" s="66"/>
    </row>
    <row r="302" spans="2:13" s="4" customFormat="1">
      <c r="B302" s="63"/>
      <c r="C302" s="64"/>
      <c r="D302" s="65"/>
      <c r="E302" s="65"/>
      <c r="F302" s="65"/>
      <c r="G302" s="65"/>
      <c r="H302" s="65"/>
      <c r="I302" s="65"/>
      <c r="J302" s="64"/>
      <c r="L302" s="63"/>
      <c r="M302" s="66"/>
    </row>
    <row r="303" spans="2:13" s="4" customFormat="1">
      <c r="B303" s="63"/>
      <c r="C303" s="64"/>
      <c r="D303" s="65"/>
      <c r="E303" s="65"/>
      <c r="F303" s="65"/>
      <c r="G303" s="65"/>
      <c r="H303" s="65"/>
      <c r="I303" s="65"/>
      <c r="J303" s="64"/>
      <c r="L303" s="63"/>
      <c r="M303" s="66"/>
    </row>
    <row r="304" spans="2:13" s="4" customFormat="1">
      <c r="B304" s="63"/>
      <c r="C304" s="64"/>
      <c r="D304" s="65"/>
      <c r="E304" s="65"/>
      <c r="F304" s="65"/>
      <c r="G304" s="65"/>
      <c r="H304" s="65"/>
      <c r="I304" s="65"/>
      <c r="J304" s="64"/>
      <c r="L304" s="63"/>
      <c r="M304" s="66"/>
    </row>
    <row r="305" spans="2:13" s="4" customFormat="1">
      <c r="B305" s="63"/>
      <c r="C305" s="64"/>
      <c r="D305" s="65"/>
      <c r="E305" s="65"/>
      <c r="F305" s="65"/>
      <c r="G305" s="65"/>
      <c r="H305" s="65"/>
      <c r="I305" s="65"/>
      <c r="J305" s="64"/>
      <c r="L305" s="63"/>
      <c r="M305" s="66"/>
    </row>
    <row r="306" spans="2:13" s="4" customFormat="1">
      <c r="B306" s="63"/>
      <c r="C306" s="64"/>
      <c r="D306" s="65"/>
      <c r="E306" s="65"/>
      <c r="F306" s="65"/>
      <c r="G306" s="65"/>
      <c r="H306" s="65"/>
      <c r="I306" s="65"/>
      <c r="J306" s="64"/>
      <c r="L306" s="63"/>
      <c r="M306" s="66"/>
    </row>
    <row r="307" spans="2:13" s="4" customFormat="1">
      <c r="B307" s="63"/>
      <c r="C307" s="64"/>
      <c r="D307" s="65"/>
      <c r="E307" s="65"/>
      <c r="F307" s="65"/>
      <c r="G307" s="65"/>
      <c r="H307" s="65"/>
      <c r="I307" s="65"/>
      <c r="J307" s="64"/>
      <c r="L307" s="63"/>
      <c r="M307" s="66"/>
    </row>
    <row r="308" spans="2:13" s="4" customFormat="1">
      <c r="B308" s="63"/>
      <c r="C308" s="64"/>
      <c r="D308" s="65"/>
      <c r="E308" s="65"/>
      <c r="F308" s="65"/>
      <c r="G308" s="65"/>
      <c r="H308" s="65"/>
      <c r="I308" s="65"/>
      <c r="J308" s="64"/>
      <c r="L308" s="63"/>
      <c r="M308" s="66"/>
    </row>
    <row r="309" spans="2:13" s="4" customFormat="1">
      <c r="B309" s="63"/>
      <c r="C309" s="64"/>
      <c r="D309" s="65"/>
      <c r="E309" s="65"/>
      <c r="F309" s="65"/>
      <c r="G309" s="65"/>
      <c r="H309" s="65"/>
      <c r="I309" s="65"/>
      <c r="J309" s="64"/>
      <c r="L309" s="63"/>
      <c r="M309" s="66"/>
    </row>
    <row r="310" spans="2:13" s="4" customFormat="1">
      <c r="B310" s="63"/>
      <c r="C310" s="64"/>
      <c r="D310" s="65"/>
      <c r="E310" s="65"/>
      <c r="F310" s="65"/>
      <c r="G310" s="65"/>
      <c r="H310" s="65"/>
      <c r="I310" s="65"/>
      <c r="J310" s="64"/>
      <c r="L310" s="63"/>
      <c r="M310" s="66"/>
    </row>
    <row r="311" spans="2:13" s="4" customFormat="1">
      <c r="B311" s="63"/>
      <c r="C311" s="64"/>
      <c r="D311" s="65"/>
      <c r="E311" s="65"/>
      <c r="F311" s="65"/>
      <c r="G311" s="65"/>
      <c r="H311" s="65"/>
      <c r="I311" s="65"/>
      <c r="J311" s="64"/>
      <c r="L311" s="63"/>
      <c r="M311" s="66"/>
    </row>
    <row r="312" spans="2:13" s="4" customFormat="1">
      <c r="B312" s="63"/>
      <c r="C312" s="64"/>
      <c r="D312" s="65"/>
      <c r="E312" s="65"/>
      <c r="F312" s="65"/>
      <c r="G312" s="65"/>
      <c r="H312" s="65"/>
      <c r="I312" s="65"/>
      <c r="J312" s="64"/>
      <c r="L312" s="63"/>
      <c r="M312" s="66"/>
    </row>
    <row r="313" spans="2:13" s="4" customFormat="1">
      <c r="B313" s="63"/>
      <c r="C313" s="64"/>
      <c r="D313" s="65"/>
      <c r="E313" s="65"/>
      <c r="F313" s="65"/>
      <c r="G313" s="65"/>
      <c r="H313" s="65"/>
      <c r="I313" s="65"/>
      <c r="J313" s="64"/>
      <c r="L313" s="63"/>
      <c r="M313" s="66"/>
    </row>
    <row r="314" spans="2:13" s="4" customFormat="1">
      <c r="B314" s="63"/>
      <c r="C314" s="64"/>
      <c r="D314" s="65"/>
      <c r="E314" s="65"/>
      <c r="F314" s="65"/>
      <c r="G314" s="65"/>
      <c r="H314" s="65"/>
      <c r="I314" s="65"/>
      <c r="J314" s="64"/>
      <c r="L314" s="63"/>
      <c r="M314" s="66"/>
    </row>
    <row r="315" spans="2:13" s="4" customFormat="1">
      <c r="B315" s="63"/>
      <c r="C315" s="64"/>
      <c r="D315" s="65"/>
      <c r="E315" s="65"/>
      <c r="F315" s="65"/>
      <c r="G315" s="65"/>
      <c r="H315" s="65"/>
      <c r="I315" s="65"/>
      <c r="J315" s="64"/>
      <c r="L315" s="63"/>
      <c r="M315" s="66"/>
    </row>
    <row r="316" spans="2:13" s="4" customFormat="1">
      <c r="B316" s="63"/>
      <c r="C316" s="64"/>
      <c r="D316" s="65"/>
      <c r="E316" s="65"/>
      <c r="F316" s="65"/>
      <c r="G316" s="65"/>
      <c r="H316" s="65"/>
      <c r="I316" s="65"/>
      <c r="J316" s="64"/>
      <c r="L316" s="63"/>
      <c r="M316" s="66"/>
    </row>
    <row r="317" spans="2:13" s="4" customFormat="1">
      <c r="B317" s="63"/>
      <c r="C317" s="64"/>
      <c r="D317" s="65"/>
      <c r="E317" s="65"/>
      <c r="F317" s="65"/>
      <c r="G317" s="65"/>
      <c r="H317" s="65"/>
      <c r="I317" s="65"/>
      <c r="J317" s="64"/>
      <c r="L317" s="63"/>
      <c r="M317" s="66"/>
    </row>
    <row r="318" spans="2:13" s="4" customFormat="1">
      <c r="B318" s="63"/>
      <c r="C318" s="64"/>
      <c r="D318" s="65"/>
      <c r="E318" s="65"/>
      <c r="F318" s="65"/>
      <c r="G318" s="65"/>
      <c r="H318" s="65"/>
      <c r="I318" s="65"/>
      <c r="J318" s="64"/>
      <c r="L318" s="63"/>
      <c r="M318" s="66"/>
    </row>
    <row r="319" spans="2:13" s="4" customFormat="1">
      <c r="B319" s="63"/>
      <c r="C319" s="64"/>
      <c r="D319" s="65"/>
      <c r="E319" s="65"/>
      <c r="F319" s="65"/>
      <c r="G319" s="65"/>
      <c r="H319" s="65"/>
      <c r="I319" s="65"/>
      <c r="J319" s="64"/>
      <c r="L319" s="63"/>
      <c r="M319" s="66"/>
    </row>
    <row r="320" spans="2:13" s="4" customFormat="1">
      <c r="B320" s="63"/>
      <c r="C320" s="64"/>
      <c r="D320" s="65"/>
      <c r="E320" s="65"/>
      <c r="F320" s="65"/>
      <c r="G320" s="65"/>
      <c r="H320" s="65"/>
      <c r="I320" s="65"/>
      <c r="J320" s="64"/>
      <c r="L320" s="63"/>
      <c r="M320" s="66"/>
    </row>
    <row r="321" spans="2:13" s="4" customFormat="1">
      <c r="B321" s="63"/>
      <c r="C321" s="64"/>
      <c r="D321" s="65"/>
      <c r="E321" s="65"/>
      <c r="F321" s="65"/>
      <c r="G321" s="65"/>
      <c r="H321" s="65"/>
      <c r="I321" s="65"/>
      <c r="J321" s="64"/>
      <c r="L321" s="63"/>
      <c r="M321" s="66"/>
    </row>
    <row r="322" spans="2:13" s="4" customFormat="1">
      <c r="B322" s="63"/>
      <c r="C322" s="64"/>
      <c r="D322" s="65"/>
      <c r="E322" s="65"/>
      <c r="F322" s="65"/>
      <c r="G322" s="65"/>
      <c r="H322" s="65"/>
      <c r="I322" s="65"/>
      <c r="J322" s="64"/>
      <c r="L322" s="63"/>
      <c r="M322" s="66"/>
    </row>
    <row r="323" spans="2:13" s="4" customFormat="1">
      <c r="B323" s="63"/>
      <c r="C323" s="64"/>
      <c r="D323" s="65"/>
      <c r="E323" s="65"/>
      <c r="F323" s="65"/>
      <c r="G323" s="65"/>
      <c r="H323" s="65"/>
      <c r="I323" s="65"/>
      <c r="J323" s="64"/>
      <c r="L323" s="63"/>
      <c r="M323" s="66"/>
    </row>
    <row r="324" spans="2:13" s="4" customFormat="1">
      <c r="B324" s="63"/>
      <c r="C324" s="64"/>
      <c r="D324" s="65"/>
      <c r="E324" s="65"/>
      <c r="F324" s="65"/>
      <c r="G324" s="65"/>
      <c r="H324" s="65"/>
      <c r="I324" s="65"/>
      <c r="J324" s="64"/>
      <c r="L324" s="63"/>
      <c r="M324" s="66"/>
    </row>
    <row r="325" spans="2:13" s="4" customFormat="1">
      <c r="B325" s="63"/>
      <c r="C325" s="64"/>
      <c r="D325" s="65"/>
      <c r="E325" s="65"/>
      <c r="F325" s="65"/>
      <c r="G325" s="65"/>
      <c r="H325" s="65"/>
      <c r="I325" s="65"/>
      <c r="J325" s="64"/>
      <c r="L325" s="63"/>
      <c r="M325" s="66"/>
    </row>
    <row r="326" spans="2:13" s="4" customFormat="1">
      <c r="B326" s="63"/>
      <c r="C326" s="64"/>
      <c r="D326" s="65"/>
      <c r="E326" s="65"/>
      <c r="F326" s="65"/>
      <c r="G326" s="65"/>
      <c r="H326" s="65"/>
      <c r="I326" s="65"/>
      <c r="J326" s="64"/>
      <c r="L326" s="63"/>
      <c r="M326" s="66"/>
    </row>
    <row r="327" spans="2:13" s="4" customFormat="1">
      <c r="B327" s="63"/>
      <c r="C327" s="64"/>
      <c r="D327" s="65"/>
      <c r="E327" s="65"/>
      <c r="F327" s="65"/>
      <c r="G327" s="65"/>
      <c r="H327" s="65"/>
      <c r="I327" s="65"/>
      <c r="J327" s="64"/>
      <c r="L327" s="63"/>
      <c r="M327" s="66"/>
    </row>
    <row r="328" spans="2:13" s="4" customFormat="1">
      <c r="B328" s="63"/>
      <c r="C328" s="64"/>
      <c r="D328" s="65"/>
      <c r="E328" s="65"/>
      <c r="F328" s="65"/>
      <c r="G328" s="65"/>
      <c r="H328" s="65"/>
      <c r="I328" s="65"/>
      <c r="J328" s="64"/>
      <c r="L328" s="63"/>
      <c r="M328" s="66"/>
    </row>
    <row r="329" spans="2:13" s="4" customFormat="1">
      <c r="B329" s="63"/>
      <c r="C329" s="64"/>
      <c r="D329" s="65"/>
      <c r="E329" s="65"/>
      <c r="F329" s="65"/>
      <c r="G329" s="65"/>
      <c r="H329" s="65"/>
      <c r="I329" s="65"/>
      <c r="J329" s="64"/>
      <c r="L329" s="63"/>
      <c r="M329" s="66"/>
    </row>
    <row r="330" spans="2:13" s="4" customFormat="1">
      <c r="B330" s="63"/>
      <c r="C330" s="64"/>
      <c r="D330" s="65"/>
      <c r="E330" s="65"/>
      <c r="F330" s="65"/>
      <c r="G330" s="65"/>
      <c r="H330" s="65"/>
      <c r="I330" s="65"/>
      <c r="J330" s="64"/>
      <c r="L330" s="63"/>
      <c r="M330" s="66"/>
    </row>
    <row r="331" spans="2:13" s="4" customFormat="1">
      <c r="B331" s="63"/>
      <c r="C331" s="64"/>
      <c r="D331" s="65"/>
      <c r="E331" s="65"/>
      <c r="F331" s="65"/>
      <c r="G331" s="65"/>
      <c r="H331" s="65"/>
      <c r="I331" s="65"/>
      <c r="J331" s="64"/>
      <c r="L331" s="63"/>
      <c r="M331" s="66"/>
    </row>
    <row r="332" spans="2:13" s="4" customFormat="1">
      <c r="B332" s="63"/>
      <c r="C332" s="64"/>
      <c r="D332" s="65"/>
      <c r="E332" s="65"/>
      <c r="F332" s="65"/>
      <c r="G332" s="65"/>
      <c r="H332" s="65"/>
      <c r="I332" s="65"/>
      <c r="J332" s="64"/>
      <c r="L332" s="63"/>
      <c r="M332" s="66"/>
    </row>
    <row r="333" spans="2:13" s="4" customFormat="1">
      <c r="B333" s="63"/>
      <c r="C333" s="64"/>
      <c r="D333" s="65"/>
      <c r="E333" s="65"/>
      <c r="F333" s="65"/>
      <c r="G333" s="65"/>
      <c r="H333" s="65"/>
      <c r="I333" s="65"/>
      <c r="J333" s="64"/>
      <c r="L333" s="63"/>
      <c r="M333" s="66"/>
    </row>
    <row r="334" spans="2:13" s="4" customFormat="1">
      <c r="B334" s="63"/>
      <c r="C334" s="64"/>
      <c r="D334" s="65"/>
      <c r="E334" s="65"/>
      <c r="F334" s="65"/>
      <c r="G334" s="65"/>
      <c r="H334" s="65"/>
      <c r="I334" s="65"/>
      <c r="J334" s="64"/>
      <c r="L334" s="63"/>
      <c r="M334" s="66"/>
    </row>
    <row r="335" spans="2:13" s="4" customFormat="1">
      <c r="B335" s="63"/>
      <c r="C335" s="64"/>
      <c r="D335" s="65"/>
      <c r="E335" s="65"/>
      <c r="F335" s="65"/>
      <c r="G335" s="65"/>
      <c r="H335" s="65"/>
      <c r="I335" s="65"/>
      <c r="J335" s="64"/>
      <c r="L335" s="63"/>
      <c r="M335" s="66"/>
    </row>
    <row r="336" spans="2:13" s="4" customFormat="1">
      <c r="B336" s="63"/>
      <c r="C336" s="64"/>
      <c r="D336" s="65"/>
      <c r="E336" s="65"/>
      <c r="F336" s="65"/>
      <c r="G336" s="65"/>
      <c r="H336" s="65"/>
      <c r="I336" s="65"/>
      <c r="J336" s="64"/>
      <c r="L336" s="63"/>
      <c r="M336" s="66"/>
    </row>
    <row r="337" spans="2:13" s="4" customFormat="1">
      <c r="B337" s="63"/>
      <c r="C337" s="64"/>
      <c r="D337" s="65"/>
      <c r="E337" s="65"/>
      <c r="F337" s="65"/>
      <c r="G337" s="65"/>
      <c r="H337" s="65"/>
      <c r="I337" s="65"/>
      <c r="J337" s="64"/>
      <c r="L337" s="63"/>
      <c r="M337" s="66"/>
    </row>
    <row r="338" spans="2:13" s="4" customFormat="1">
      <c r="B338" s="63"/>
      <c r="C338" s="64"/>
      <c r="D338" s="65"/>
      <c r="E338" s="65"/>
      <c r="F338" s="65"/>
      <c r="G338" s="65"/>
      <c r="H338" s="65"/>
      <c r="I338" s="65"/>
      <c r="J338" s="64"/>
      <c r="L338" s="63"/>
      <c r="M338" s="66"/>
    </row>
    <row r="339" spans="2:13" s="4" customFormat="1">
      <c r="B339" s="63"/>
      <c r="C339" s="64"/>
      <c r="D339" s="65"/>
      <c r="E339" s="65"/>
      <c r="F339" s="65"/>
      <c r="G339" s="65"/>
      <c r="H339" s="65"/>
      <c r="I339" s="65"/>
      <c r="J339" s="64"/>
      <c r="L339" s="63"/>
      <c r="M339" s="66"/>
    </row>
    <row r="340" spans="2:13" s="4" customFormat="1">
      <c r="B340" s="63"/>
      <c r="C340" s="64"/>
      <c r="D340" s="65"/>
      <c r="E340" s="65"/>
      <c r="F340" s="65"/>
      <c r="G340" s="65"/>
      <c r="H340" s="65"/>
      <c r="I340" s="65"/>
      <c r="J340" s="64"/>
      <c r="L340" s="63"/>
      <c r="M340" s="66"/>
    </row>
    <row r="341" spans="2:13" s="4" customFormat="1">
      <c r="B341" s="63"/>
      <c r="C341" s="64"/>
      <c r="D341" s="65"/>
      <c r="E341" s="65"/>
      <c r="F341" s="65"/>
      <c r="G341" s="65"/>
      <c r="H341" s="65"/>
      <c r="I341" s="65"/>
      <c r="J341" s="64"/>
      <c r="L341" s="63"/>
      <c r="M341" s="66"/>
    </row>
    <row r="342" spans="2:13" s="4" customFormat="1">
      <c r="B342" s="63"/>
      <c r="C342" s="64"/>
      <c r="D342" s="65"/>
      <c r="E342" s="65"/>
      <c r="F342" s="65"/>
      <c r="G342" s="65"/>
      <c r="H342" s="65"/>
      <c r="I342" s="65"/>
      <c r="J342" s="64"/>
      <c r="L342" s="63"/>
      <c r="M342" s="66"/>
    </row>
    <row r="343" spans="2:13" s="4" customFormat="1">
      <c r="B343" s="63"/>
      <c r="C343" s="64"/>
      <c r="D343" s="65"/>
      <c r="E343" s="65"/>
      <c r="F343" s="65"/>
      <c r="G343" s="65"/>
      <c r="H343" s="65"/>
      <c r="I343" s="65"/>
      <c r="J343" s="64"/>
      <c r="L343" s="63"/>
      <c r="M343" s="66"/>
    </row>
    <row r="344" spans="2:13" s="4" customFormat="1">
      <c r="B344" s="63"/>
      <c r="C344" s="64"/>
      <c r="D344" s="65"/>
      <c r="E344" s="65"/>
      <c r="F344" s="65"/>
      <c r="G344" s="65"/>
      <c r="H344" s="65"/>
      <c r="I344" s="65"/>
      <c r="J344" s="64"/>
      <c r="L344" s="63"/>
      <c r="M344" s="66"/>
    </row>
    <row r="345" spans="2:13" s="4" customFormat="1">
      <c r="B345" s="63"/>
      <c r="C345" s="64"/>
      <c r="D345" s="65"/>
      <c r="E345" s="65"/>
      <c r="F345" s="65"/>
      <c r="G345" s="65"/>
      <c r="H345" s="65"/>
      <c r="I345" s="65"/>
      <c r="J345" s="64"/>
      <c r="L345" s="63"/>
      <c r="M345" s="66"/>
    </row>
    <row r="346" spans="2:13" s="4" customFormat="1">
      <c r="B346" s="63"/>
      <c r="C346" s="64"/>
      <c r="D346" s="65"/>
      <c r="E346" s="65"/>
      <c r="F346" s="65"/>
      <c r="G346" s="65"/>
      <c r="H346" s="65"/>
      <c r="I346" s="65"/>
      <c r="J346" s="64"/>
      <c r="L346" s="63"/>
      <c r="M346" s="66"/>
    </row>
    <row r="347" spans="2:13" s="4" customFormat="1">
      <c r="B347" s="63"/>
      <c r="C347" s="64"/>
      <c r="D347" s="65"/>
      <c r="E347" s="65"/>
      <c r="F347" s="65"/>
      <c r="G347" s="65"/>
      <c r="H347" s="65"/>
      <c r="I347" s="65"/>
      <c r="J347" s="64"/>
      <c r="L347" s="63"/>
      <c r="M347" s="66"/>
    </row>
    <row r="348" spans="2:13" s="4" customFormat="1">
      <c r="B348" s="63"/>
      <c r="C348" s="64"/>
      <c r="D348" s="65"/>
      <c r="E348" s="65"/>
      <c r="F348" s="65"/>
      <c r="G348" s="65"/>
      <c r="H348" s="65"/>
      <c r="I348" s="65"/>
      <c r="J348" s="64"/>
      <c r="L348" s="63"/>
      <c r="M348" s="66"/>
    </row>
    <row r="349" spans="2:13" s="4" customFormat="1">
      <c r="B349" s="63"/>
      <c r="C349" s="64"/>
      <c r="D349" s="65"/>
      <c r="E349" s="65"/>
      <c r="F349" s="65"/>
      <c r="G349" s="65"/>
      <c r="H349" s="65"/>
      <c r="I349" s="65"/>
      <c r="J349" s="64"/>
      <c r="L349" s="63"/>
      <c r="M349" s="66"/>
    </row>
    <row r="350" spans="2:13" s="4" customFormat="1">
      <c r="B350" s="63"/>
      <c r="C350" s="64"/>
      <c r="D350" s="65"/>
      <c r="E350" s="65"/>
      <c r="F350" s="65"/>
      <c r="G350" s="65"/>
      <c r="H350" s="65"/>
      <c r="I350" s="65"/>
      <c r="J350" s="64"/>
      <c r="L350" s="63"/>
      <c r="M350" s="66"/>
    </row>
    <row r="351" spans="2:13" s="4" customFormat="1">
      <c r="B351" s="63"/>
      <c r="C351" s="64"/>
      <c r="D351" s="65"/>
      <c r="E351" s="65"/>
      <c r="F351" s="65"/>
      <c r="G351" s="65"/>
      <c r="H351" s="65"/>
      <c r="I351" s="65"/>
      <c r="J351" s="64"/>
      <c r="L351" s="63"/>
      <c r="M351" s="66"/>
    </row>
    <row r="352" spans="2:13" s="4" customFormat="1">
      <c r="B352" s="63"/>
      <c r="C352" s="64"/>
      <c r="D352" s="65"/>
      <c r="E352" s="65"/>
      <c r="F352" s="65"/>
      <c r="G352" s="65"/>
      <c r="H352" s="65"/>
      <c r="I352" s="65"/>
      <c r="J352" s="64"/>
      <c r="L352" s="63"/>
      <c r="M352" s="66"/>
    </row>
    <row r="353" spans="2:13" s="4" customFormat="1">
      <c r="B353" s="63"/>
      <c r="C353" s="64"/>
      <c r="D353" s="65"/>
      <c r="E353" s="65"/>
      <c r="F353" s="65"/>
      <c r="G353" s="65"/>
      <c r="H353" s="65"/>
      <c r="I353" s="65"/>
      <c r="J353" s="64"/>
      <c r="L353" s="63"/>
      <c r="M353" s="66"/>
    </row>
    <row r="354" spans="2:13" s="4" customFormat="1">
      <c r="B354" s="63"/>
      <c r="C354" s="64"/>
      <c r="D354" s="65"/>
      <c r="E354" s="65"/>
      <c r="F354" s="65"/>
      <c r="G354" s="65"/>
      <c r="H354" s="65"/>
      <c r="I354" s="65"/>
      <c r="J354" s="64"/>
      <c r="L354" s="63"/>
      <c r="M354" s="66"/>
    </row>
    <row r="355" spans="2:13" s="4" customFormat="1">
      <c r="B355" s="63"/>
      <c r="C355" s="64"/>
      <c r="D355" s="65"/>
      <c r="E355" s="65"/>
      <c r="F355" s="65"/>
      <c r="G355" s="65"/>
      <c r="H355" s="65"/>
      <c r="I355" s="65"/>
      <c r="J355" s="64"/>
      <c r="L355" s="63"/>
      <c r="M355" s="66"/>
    </row>
    <row r="356" spans="2:13" s="4" customFormat="1">
      <c r="B356" s="63"/>
      <c r="C356" s="64"/>
      <c r="D356" s="65"/>
      <c r="E356" s="65"/>
      <c r="F356" s="65"/>
      <c r="G356" s="65"/>
      <c r="H356" s="65"/>
      <c r="I356" s="65"/>
      <c r="J356" s="64"/>
      <c r="L356" s="63"/>
      <c r="M356" s="66"/>
    </row>
    <row r="357" spans="2:13" s="4" customFormat="1">
      <c r="B357" s="63"/>
      <c r="C357" s="64"/>
      <c r="D357" s="65"/>
      <c r="E357" s="65"/>
      <c r="F357" s="65"/>
      <c r="G357" s="65"/>
      <c r="H357" s="65"/>
      <c r="I357" s="65"/>
      <c r="J357" s="64"/>
      <c r="L357" s="63"/>
      <c r="M357" s="66"/>
    </row>
    <row r="358" spans="2:13" s="4" customFormat="1">
      <c r="B358" s="63"/>
      <c r="C358" s="64"/>
      <c r="D358" s="65"/>
      <c r="E358" s="65"/>
      <c r="F358" s="65"/>
      <c r="G358" s="65"/>
      <c r="H358" s="65"/>
      <c r="I358" s="65"/>
      <c r="J358" s="64"/>
      <c r="L358" s="63"/>
      <c r="M358" s="66"/>
    </row>
  </sheetData>
  <mergeCells count="9">
    <mergeCell ref="M1:M3"/>
    <mergeCell ref="J2:J3"/>
    <mergeCell ref="J1:K1"/>
    <mergeCell ref="L1:L3"/>
    <mergeCell ref="B1:B3"/>
    <mergeCell ref="C1:F1"/>
    <mergeCell ref="G1:I1"/>
    <mergeCell ref="C2:C3"/>
    <mergeCell ref="G2:G3"/>
  </mergeCells>
  <pageMargins left="0.7" right="0.7" top="0.75" bottom="0.75" header="0.3" footer="0.3"/>
  <ignoredErrors>
    <ignoredError sqref="K5"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B0330-7DC9-48F9-BD26-778021698365}">
  <dimension ref="A1:O54"/>
  <sheetViews>
    <sheetView topLeftCell="H1" zoomScale="108" zoomScaleNormal="70" workbookViewId="0">
      <selection activeCell="N29" sqref="N29"/>
    </sheetView>
  </sheetViews>
  <sheetFormatPr defaultColWidth="11.42578125" defaultRowHeight="15" customHeight="1"/>
  <cols>
    <col min="1" max="1" width="11.42578125" style="2"/>
    <col min="2" max="2" width="47.7109375" style="2" customWidth="1"/>
    <col min="3" max="3" width="12.7109375" style="2" bestFit="1" customWidth="1"/>
    <col min="4" max="4" width="20.7109375" style="58" customWidth="1"/>
    <col min="5" max="5" width="16" style="58" customWidth="1"/>
    <col min="6" max="6" width="23.42578125" style="58" customWidth="1"/>
    <col min="7" max="7" width="24.140625" style="58" customWidth="1"/>
    <col min="8" max="8" width="18.7109375" style="72" customWidth="1"/>
    <col min="9" max="9" width="15" style="72" customWidth="1"/>
    <col min="10" max="10" width="18" style="72" customWidth="1"/>
    <col min="11" max="11" width="25.85546875" style="72" customWidth="1"/>
    <col min="12" max="12" width="25.5703125" style="73" hidden="1" customWidth="1"/>
    <col min="13" max="13" width="25.5703125" style="73" customWidth="1"/>
    <col min="14" max="14" width="23.85546875" style="2" customWidth="1"/>
    <col min="15" max="15" width="15" style="2" customWidth="1"/>
    <col min="16" max="16384" width="11.42578125" style="2"/>
  </cols>
  <sheetData>
    <row r="1" spans="1:15" ht="47.25" customHeight="1">
      <c r="A1" s="74"/>
      <c r="B1" s="75"/>
      <c r="C1" s="75"/>
      <c r="D1" s="188" t="s">
        <v>180</v>
      </c>
      <c r="E1" s="189"/>
      <c r="F1" s="189"/>
      <c r="G1" s="190"/>
      <c r="H1" s="191" t="s">
        <v>181</v>
      </c>
      <c r="I1" s="192"/>
      <c r="J1" s="192"/>
      <c r="K1" s="192"/>
      <c r="L1" s="195" t="s">
        <v>182</v>
      </c>
      <c r="M1" s="195"/>
      <c r="N1" s="195"/>
    </row>
    <row r="2" spans="1:15" ht="24" customHeight="1">
      <c r="A2" s="76" t="s">
        <v>0</v>
      </c>
      <c r="B2" s="77" t="s">
        <v>1</v>
      </c>
      <c r="C2" s="78" t="s">
        <v>4</v>
      </c>
      <c r="D2" s="78" t="s">
        <v>183</v>
      </c>
      <c r="E2" s="79" t="s">
        <v>184</v>
      </c>
      <c r="F2" s="79" t="s">
        <v>185</v>
      </c>
      <c r="G2" s="80" t="s">
        <v>186</v>
      </c>
      <c r="H2" s="81" t="s">
        <v>183</v>
      </c>
      <c r="I2" s="79" t="s">
        <v>184</v>
      </c>
      <c r="J2" s="79" t="s">
        <v>185</v>
      </c>
      <c r="K2" s="200" t="s">
        <v>186</v>
      </c>
      <c r="M2" s="196" t="s">
        <v>187</v>
      </c>
      <c r="N2" s="197" t="s">
        <v>188</v>
      </c>
    </row>
    <row r="3" spans="1:15" ht="87" customHeight="1">
      <c r="A3" s="82">
        <v>1</v>
      </c>
      <c r="B3" s="59" t="s">
        <v>189</v>
      </c>
      <c r="C3" s="83">
        <v>25000</v>
      </c>
      <c r="D3" s="92">
        <v>1418</v>
      </c>
      <c r="E3" s="92">
        <f t="shared" ref="E3:E25" si="0">+D3*19%</f>
        <v>269.42</v>
      </c>
      <c r="F3" s="92">
        <f t="shared" ref="F3:F25" si="1">+E3+D3</f>
        <v>1687.42</v>
      </c>
      <c r="G3" s="93">
        <f>ROUND(F3*C3,0)</f>
        <v>42185500</v>
      </c>
      <c r="H3" s="94">
        <v>2050</v>
      </c>
      <c r="I3" s="95">
        <f>+H3*19%</f>
        <v>389.5</v>
      </c>
      <c r="J3" s="95">
        <f>+I3+H3</f>
        <v>2439.5</v>
      </c>
      <c r="K3" s="95">
        <f>+ROUND(C3*J3,0)</f>
        <v>60987500</v>
      </c>
      <c r="L3" s="198">
        <f>+(J3+F3)/2</f>
        <v>2063.46</v>
      </c>
      <c r="M3" s="198">
        <f>+ROUND(L3,0)</f>
        <v>2063</v>
      </c>
      <c r="N3" s="199">
        <f>+M3*C3</f>
        <v>51575000</v>
      </c>
    </row>
    <row r="4" spans="1:15" ht="87" customHeight="1">
      <c r="A4" s="82">
        <v>2</v>
      </c>
      <c r="B4" s="59" t="s">
        <v>18</v>
      </c>
      <c r="C4" s="83">
        <v>200</v>
      </c>
      <c r="D4" s="92">
        <v>1340</v>
      </c>
      <c r="E4" s="92">
        <f t="shared" si="0"/>
        <v>254.6</v>
      </c>
      <c r="F4" s="92">
        <f t="shared" si="1"/>
        <v>1594.6</v>
      </c>
      <c r="G4" s="93">
        <f t="shared" ref="G4:G25" si="2">ROUND(F4*C4,0)</f>
        <v>318920</v>
      </c>
      <c r="H4" s="94">
        <v>1900</v>
      </c>
      <c r="I4" s="95">
        <f t="shared" ref="I4:I29" si="3">+H4*19%</f>
        <v>361</v>
      </c>
      <c r="J4" s="95">
        <f t="shared" ref="J4" si="4">+I4+H4</f>
        <v>2261</v>
      </c>
      <c r="K4" s="95">
        <f t="shared" ref="K4" si="5">+ROUND(C4*J4,0)</f>
        <v>452200</v>
      </c>
      <c r="L4" s="198">
        <f t="shared" ref="L4:L29" si="6">+(J4+F4)/2</f>
        <v>1927.8</v>
      </c>
      <c r="M4" s="198">
        <f t="shared" ref="M4:M29" si="7">+ROUND(L4,0)</f>
        <v>1928</v>
      </c>
      <c r="N4" s="199">
        <f t="shared" ref="N4:N29" si="8">+M4*C4</f>
        <v>385600</v>
      </c>
    </row>
    <row r="5" spans="1:15" ht="87" customHeight="1">
      <c r="A5" s="82">
        <v>3</v>
      </c>
      <c r="B5" s="59" t="s">
        <v>25</v>
      </c>
      <c r="C5" s="83">
        <v>200</v>
      </c>
      <c r="D5" s="92">
        <v>1398</v>
      </c>
      <c r="E5" s="92">
        <f t="shared" si="0"/>
        <v>265.62</v>
      </c>
      <c r="F5" s="92">
        <f t="shared" si="1"/>
        <v>1663.62</v>
      </c>
      <c r="G5" s="93">
        <f t="shared" si="2"/>
        <v>332724</v>
      </c>
      <c r="H5" s="94">
        <v>1900</v>
      </c>
      <c r="I5" s="95">
        <f t="shared" si="3"/>
        <v>361</v>
      </c>
      <c r="J5" s="95">
        <f t="shared" ref="J5" si="9">+I5+H5</f>
        <v>2261</v>
      </c>
      <c r="K5" s="95">
        <f t="shared" ref="K5" si="10">+ROUND(C5*J5,0)</f>
        <v>452200</v>
      </c>
      <c r="L5" s="198">
        <f t="shared" si="6"/>
        <v>1962.31</v>
      </c>
      <c r="M5" s="198">
        <f t="shared" si="7"/>
        <v>1962</v>
      </c>
      <c r="N5" s="199">
        <f t="shared" si="8"/>
        <v>392400</v>
      </c>
    </row>
    <row r="6" spans="1:15" ht="87" customHeight="1">
      <c r="A6" s="82">
        <v>4</v>
      </c>
      <c r="B6" s="59" t="s">
        <v>27</v>
      </c>
      <c r="C6" s="83">
        <v>130</v>
      </c>
      <c r="D6" s="92">
        <v>12392</v>
      </c>
      <c r="E6" s="92">
        <f t="shared" si="0"/>
        <v>2354.48</v>
      </c>
      <c r="F6" s="92">
        <f t="shared" si="1"/>
        <v>14746.48</v>
      </c>
      <c r="G6" s="93">
        <f t="shared" si="2"/>
        <v>1917042</v>
      </c>
      <c r="H6" s="94">
        <v>9100</v>
      </c>
      <c r="I6" s="95">
        <f>+H6*19%</f>
        <v>1729</v>
      </c>
      <c r="J6" s="95">
        <f>+I6+H6</f>
        <v>10829</v>
      </c>
      <c r="K6" s="95">
        <f>+ROUND(C6*J6,0)</f>
        <v>1407770</v>
      </c>
      <c r="L6" s="198">
        <f t="shared" si="6"/>
        <v>12787.74</v>
      </c>
      <c r="M6" s="198">
        <f t="shared" si="7"/>
        <v>12788</v>
      </c>
      <c r="N6" s="199">
        <f t="shared" si="8"/>
        <v>1662440</v>
      </c>
    </row>
    <row r="7" spans="1:15" ht="87" customHeight="1">
      <c r="A7" s="82">
        <v>5</v>
      </c>
      <c r="B7" s="59" t="s">
        <v>34</v>
      </c>
      <c r="C7" s="83">
        <v>650</v>
      </c>
      <c r="D7" s="92">
        <v>1600</v>
      </c>
      <c r="E7" s="92">
        <f>+D7*19%</f>
        <v>304</v>
      </c>
      <c r="F7" s="92">
        <f t="shared" si="1"/>
        <v>1904</v>
      </c>
      <c r="G7" s="93">
        <f t="shared" si="2"/>
        <v>1237600</v>
      </c>
      <c r="H7" s="94">
        <v>1450</v>
      </c>
      <c r="I7" s="95">
        <f t="shared" si="3"/>
        <v>275.5</v>
      </c>
      <c r="J7" s="95">
        <f t="shared" ref="J7:J29" si="11">+I7+H7</f>
        <v>1725.5</v>
      </c>
      <c r="K7" s="95">
        <f t="shared" ref="K7:K29" si="12">+ROUND(C7*J7,0)</f>
        <v>1121575</v>
      </c>
      <c r="L7" s="198">
        <f t="shared" si="6"/>
        <v>1814.75</v>
      </c>
      <c r="M7" s="198">
        <f t="shared" si="7"/>
        <v>1815</v>
      </c>
      <c r="N7" s="199">
        <f t="shared" si="8"/>
        <v>1179750</v>
      </c>
    </row>
    <row r="8" spans="1:15" ht="87" customHeight="1">
      <c r="A8" s="82">
        <v>6</v>
      </c>
      <c r="B8" s="59" t="s">
        <v>39</v>
      </c>
      <c r="C8" s="83">
        <v>130</v>
      </c>
      <c r="D8" s="92">
        <v>2987</v>
      </c>
      <c r="E8" s="92">
        <f t="shared" si="0"/>
        <v>567.53</v>
      </c>
      <c r="F8" s="92">
        <f t="shared" si="1"/>
        <v>3554.5299999999997</v>
      </c>
      <c r="G8" s="93">
        <f t="shared" si="2"/>
        <v>462089</v>
      </c>
      <c r="H8" s="94">
        <v>5100</v>
      </c>
      <c r="I8" s="95">
        <f t="shared" si="3"/>
        <v>969</v>
      </c>
      <c r="J8" s="95">
        <f t="shared" si="11"/>
        <v>6069</v>
      </c>
      <c r="K8" s="95">
        <f t="shared" si="12"/>
        <v>788970</v>
      </c>
      <c r="L8" s="198">
        <f t="shared" si="6"/>
        <v>4811.7649999999994</v>
      </c>
      <c r="M8" s="198">
        <f t="shared" si="7"/>
        <v>4812</v>
      </c>
      <c r="N8" s="199">
        <f t="shared" si="8"/>
        <v>625560</v>
      </c>
    </row>
    <row r="9" spans="1:15" ht="87" customHeight="1">
      <c r="A9" s="82">
        <v>7</v>
      </c>
      <c r="B9" s="59" t="s">
        <v>45</v>
      </c>
      <c r="C9" s="83">
        <v>2600</v>
      </c>
      <c r="D9" s="92">
        <v>2215</v>
      </c>
      <c r="E9" s="92">
        <f t="shared" si="0"/>
        <v>420.85</v>
      </c>
      <c r="F9" s="92">
        <f t="shared" si="1"/>
        <v>2635.85</v>
      </c>
      <c r="G9" s="93">
        <f t="shared" si="2"/>
        <v>6853210</v>
      </c>
      <c r="H9" s="94">
        <v>1400</v>
      </c>
      <c r="I9" s="95">
        <f t="shared" si="3"/>
        <v>266</v>
      </c>
      <c r="J9" s="95">
        <f t="shared" si="11"/>
        <v>1666</v>
      </c>
      <c r="K9" s="95">
        <f t="shared" si="12"/>
        <v>4331600</v>
      </c>
      <c r="L9" s="198">
        <f t="shared" si="6"/>
        <v>2150.9250000000002</v>
      </c>
      <c r="M9" s="198">
        <f t="shared" si="7"/>
        <v>2151</v>
      </c>
      <c r="N9" s="199">
        <f t="shared" si="8"/>
        <v>5592600</v>
      </c>
    </row>
    <row r="10" spans="1:15" ht="87" customHeight="1">
      <c r="A10" s="82">
        <v>8</v>
      </c>
      <c r="B10" s="59" t="s">
        <v>49</v>
      </c>
      <c r="C10" s="83">
        <v>2600</v>
      </c>
      <c r="D10" s="92">
        <v>419</v>
      </c>
      <c r="E10" s="92">
        <f t="shared" si="0"/>
        <v>79.61</v>
      </c>
      <c r="F10" s="92">
        <f t="shared" si="1"/>
        <v>498.61</v>
      </c>
      <c r="G10" s="93">
        <f t="shared" si="2"/>
        <v>1296386</v>
      </c>
      <c r="H10" s="94">
        <v>700</v>
      </c>
      <c r="I10" s="95">
        <f t="shared" si="3"/>
        <v>133</v>
      </c>
      <c r="J10" s="95">
        <f t="shared" si="11"/>
        <v>833</v>
      </c>
      <c r="K10" s="95">
        <f t="shared" si="12"/>
        <v>2165800</v>
      </c>
      <c r="L10" s="198">
        <f t="shared" si="6"/>
        <v>665.80500000000006</v>
      </c>
      <c r="M10" s="198">
        <f t="shared" si="7"/>
        <v>666</v>
      </c>
      <c r="N10" s="199">
        <f t="shared" si="8"/>
        <v>1731600</v>
      </c>
    </row>
    <row r="11" spans="1:15" ht="87" customHeight="1">
      <c r="A11" s="82">
        <v>9</v>
      </c>
      <c r="B11" s="59" t="s">
        <v>53</v>
      </c>
      <c r="C11" s="83">
        <v>2600</v>
      </c>
      <c r="D11" s="92">
        <v>249</v>
      </c>
      <c r="E11" s="92">
        <f t="shared" si="0"/>
        <v>47.31</v>
      </c>
      <c r="F11" s="92">
        <f t="shared" si="1"/>
        <v>296.31</v>
      </c>
      <c r="G11" s="93">
        <f t="shared" si="2"/>
        <v>770406</v>
      </c>
      <c r="H11" s="94">
        <v>1050</v>
      </c>
      <c r="I11" s="95">
        <f t="shared" si="3"/>
        <v>199.5</v>
      </c>
      <c r="J11" s="95">
        <f t="shared" si="11"/>
        <v>1249.5</v>
      </c>
      <c r="K11" s="95">
        <f t="shared" si="12"/>
        <v>3248700</v>
      </c>
      <c r="L11" s="198">
        <f t="shared" si="6"/>
        <v>772.90499999999997</v>
      </c>
      <c r="M11" s="198">
        <f t="shared" si="7"/>
        <v>773</v>
      </c>
      <c r="N11" s="199">
        <f t="shared" si="8"/>
        <v>2009800</v>
      </c>
    </row>
    <row r="12" spans="1:15" ht="87" customHeight="1">
      <c r="A12" s="82">
        <v>10</v>
      </c>
      <c r="B12" s="60" t="s">
        <v>190</v>
      </c>
      <c r="C12" s="83">
        <v>500</v>
      </c>
      <c r="D12" s="92">
        <v>1478</v>
      </c>
      <c r="E12" s="92">
        <f t="shared" si="0"/>
        <v>280.82</v>
      </c>
      <c r="F12" s="92">
        <f t="shared" si="1"/>
        <v>1758.82</v>
      </c>
      <c r="G12" s="93">
        <f t="shared" si="2"/>
        <v>879410</v>
      </c>
      <c r="H12" s="94">
        <v>2100</v>
      </c>
      <c r="I12" s="95">
        <f t="shared" si="3"/>
        <v>399</v>
      </c>
      <c r="J12" s="95">
        <f t="shared" si="11"/>
        <v>2499</v>
      </c>
      <c r="K12" s="95">
        <f t="shared" si="12"/>
        <v>1249500</v>
      </c>
      <c r="L12" s="198">
        <f t="shared" si="6"/>
        <v>2128.91</v>
      </c>
      <c r="M12" s="198">
        <f t="shared" si="7"/>
        <v>2129</v>
      </c>
      <c r="N12" s="199">
        <f t="shared" si="8"/>
        <v>1064500</v>
      </c>
    </row>
    <row r="13" spans="1:15" ht="87" customHeight="1">
      <c r="A13" s="82">
        <v>11</v>
      </c>
      <c r="B13" s="60" t="s">
        <v>190</v>
      </c>
      <c r="C13" s="83">
        <v>500</v>
      </c>
      <c r="D13" s="92">
        <v>1478</v>
      </c>
      <c r="E13" s="92">
        <f t="shared" si="0"/>
        <v>280.82</v>
      </c>
      <c r="F13" s="92">
        <f t="shared" si="1"/>
        <v>1758.82</v>
      </c>
      <c r="G13" s="93">
        <f t="shared" si="2"/>
        <v>879410</v>
      </c>
      <c r="H13" s="94">
        <v>2100</v>
      </c>
      <c r="I13" s="95">
        <f t="shared" si="3"/>
        <v>399</v>
      </c>
      <c r="J13" s="95">
        <f t="shared" si="11"/>
        <v>2499</v>
      </c>
      <c r="K13" s="95">
        <f t="shared" si="12"/>
        <v>1249500</v>
      </c>
      <c r="L13" s="198">
        <f t="shared" si="6"/>
        <v>2128.91</v>
      </c>
      <c r="M13" s="198">
        <f t="shared" si="7"/>
        <v>2129</v>
      </c>
      <c r="N13" s="199">
        <f t="shared" si="8"/>
        <v>1064500</v>
      </c>
      <c r="O13" s="201"/>
    </row>
    <row r="14" spans="1:15" ht="87" customHeight="1">
      <c r="A14" s="82">
        <v>12</v>
      </c>
      <c r="B14" s="59" t="s">
        <v>68</v>
      </c>
      <c r="C14" s="83">
        <v>300</v>
      </c>
      <c r="D14" s="92">
        <v>1394</v>
      </c>
      <c r="E14" s="92">
        <f t="shared" si="0"/>
        <v>264.86</v>
      </c>
      <c r="F14" s="92">
        <f t="shared" si="1"/>
        <v>1658.8600000000001</v>
      </c>
      <c r="G14" s="93">
        <f t="shared" si="2"/>
        <v>497658</v>
      </c>
      <c r="H14" s="94">
        <v>2600</v>
      </c>
      <c r="I14" s="95">
        <f t="shared" si="3"/>
        <v>494</v>
      </c>
      <c r="J14" s="95">
        <f t="shared" si="11"/>
        <v>3094</v>
      </c>
      <c r="K14" s="95">
        <f t="shared" si="12"/>
        <v>928200</v>
      </c>
      <c r="L14" s="198">
        <f t="shared" si="6"/>
        <v>2376.4300000000003</v>
      </c>
      <c r="M14" s="198">
        <f t="shared" si="7"/>
        <v>2376</v>
      </c>
      <c r="N14" s="199">
        <f t="shared" si="8"/>
        <v>712800</v>
      </c>
    </row>
    <row r="15" spans="1:15" ht="87" customHeight="1">
      <c r="A15" s="82">
        <v>13</v>
      </c>
      <c r="B15" s="59" t="s">
        <v>73</v>
      </c>
      <c r="C15" s="83">
        <v>200</v>
      </c>
      <c r="D15" s="92">
        <v>2662</v>
      </c>
      <c r="E15" s="92">
        <f t="shared" si="0"/>
        <v>505.78000000000003</v>
      </c>
      <c r="F15" s="92">
        <f t="shared" si="1"/>
        <v>3167.78</v>
      </c>
      <c r="G15" s="93">
        <f t="shared" si="2"/>
        <v>633556</v>
      </c>
      <c r="H15" s="94">
        <v>2050</v>
      </c>
      <c r="I15" s="95">
        <f t="shared" si="3"/>
        <v>389.5</v>
      </c>
      <c r="J15" s="95">
        <f t="shared" si="11"/>
        <v>2439.5</v>
      </c>
      <c r="K15" s="95">
        <f t="shared" si="12"/>
        <v>487900</v>
      </c>
      <c r="L15" s="198">
        <f t="shared" si="6"/>
        <v>2803.6400000000003</v>
      </c>
      <c r="M15" s="198">
        <f t="shared" si="7"/>
        <v>2804</v>
      </c>
      <c r="N15" s="199">
        <f t="shared" si="8"/>
        <v>560800</v>
      </c>
    </row>
    <row r="16" spans="1:15" ht="87" customHeight="1">
      <c r="A16" s="82">
        <v>14</v>
      </c>
      <c r="B16" s="59" t="s">
        <v>77</v>
      </c>
      <c r="C16" s="83">
        <v>200</v>
      </c>
      <c r="D16" s="92">
        <v>3000</v>
      </c>
      <c r="E16" s="92">
        <f t="shared" si="0"/>
        <v>570</v>
      </c>
      <c r="F16" s="92">
        <f t="shared" si="1"/>
        <v>3570</v>
      </c>
      <c r="G16" s="93">
        <f t="shared" si="2"/>
        <v>714000</v>
      </c>
      <c r="H16" s="94">
        <v>2200</v>
      </c>
      <c r="I16" s="95">
        <f t="shared" si="3"/>
        <v>418</v>
      </c>
      <c r="J16" s="95">
        <f t="shared" si="11"/>
        <v>2618</v>
      </c>
      <c r="K16" s="95">
        <f t="shared" si="12"/>
        <v>523600</v>
      </c>
      <c r="L16" s="198">
        <f t="shared" si="6"/>
        <v>3094</v>
      </c>
      <c r="M16" s="198">
        <f t="shared" si="7"/>
        <v>3094</v>
      </c>
      <c r="N16" s="199">
        <f t="shared" si="8"/>
        <v>618800</v>
      </c>
    </row>
    <row r="17" spans="1:15" ht="87" customHeight="1">
      <c r="A17" s="82">
        <v>15</v>
      </c>
      <c r="B17" s="59" t="s">
        <v>80</v>
      </c>
      <c r="C17" s="83">
        <v>15200</v>
      </c>
      <c r="D17" s="92">
        <v>119</v>
      </c>
      <c r="E17" s="92">
        <f t="shared" si="0"/>
        <v>22.61</v>
      </c>
      <c r="F17" s="92">
        <f t="shared" si="1"/>
        <v>141.61000000000001</v>
      </c>
      <c r="G17" s="93">
        <f t="shared" si="2"/>
        <v>2152472</v>
      </c>
      <c r="H17" s="94">
        <v>200</v>
      </c>
      <c r="I17" s="95">
        <f t="shared" si="3"/>
        <v>38</v>
      </c>
      <c r="J17" s="95">
        <f t="shared" si="11"/>
        <v>238</v>
      </c>
      <c r="K17" s="95">
        <f t="shared" si="12"/>
        <v>3617600</v>
      </c>
      <c r="L17" s="198">
        <f t="shared" si="6"/>
        <v>189.80500000000001</v>
      </c>
      <c r="M17" s="198">
        <f t="shared" si="7"/>
        <v>190</v>
      </c>
      <c r="N17" s="199">
        <f t="shared" si="8"/>
        <v>2888000</v>
      </c>
    </row>
    <row r="18" spans="1:15" ht="87" customHeight="1">
      <c r="A18" s="82">
        <v>16</v>
      </c>
      <c r="B18" s="59" t="s">
        <v>87</v>
      </c>
      <c r="C18" s="83">
        <v>800</v>
      </c>
      <c r="D18" s="92">
        <v>4885</v>
      </c>
      <c r="E18" s="92">
        <f t="shared" si="0"/>
        <v>928.15</v>
      </c>
      <c r="F18" s="92">
        <f t="shared" si="1"/>
        <v>5813.15</v>
      </c>
      <c r="G18" s="93">
        <f t="shared" si="2"/>
        <v>4650520</v>
      </c>
      <c r="H18" s="94">
        <v>1500</v>
      </c>
      <c r="I18" s="95">
        <f t="shared" si="3"/>
        <v>285</v>
      </c>
      <c r="J18" s="95">
        <f t="shared" si="11"/>
        <v>1785</v>
      </c>
      <c r="K18" s="95">
        <f t="shared" si="12"/>
        <v>1428000</v>
      </c>
      <c r="L18" s="198">
        <f t="shared" si="6"/>
        <v>3799.0749999999998</v>
      </c>
      <c r="M18" s="198">
        <f t="shared" si="7"/>
        <v>3799</v>
      </c>
      <c r="N18" s="199">
        <f t="shared" si="8"/>
        <v>3039200</v>
      </c>
    </row>
    <row r="19" spans="1:15" ht="87" customHeight="1">
      <c r="A19" s="82">
        <v>17</v>
      </c>
      <c r="B19" s="59" t="s">
        <v>93</v>
      </c>
      <c r="C19" s="83">
        <v>5</v>
      </c>
      <c r="D19" s="92">
        <v>126050</v>
      </c>
      <c r="E19" s="92">
        <f t="shared" si="0"/>
        <v>23949.5</v>
      </c>
      <c r="F19" s="92">
        <f t="shared" si="1"/>
        <v>149999.5</v>
      </c>
      <c r="G19" s="93">
        <f t="shared" si="2"/>
        <v>749998</v>
      </c>
      <c r="H19" s="94">
        <v>10500</v>
      </c>
      <c r="I19" s="95">
        <f t="shared" si="3"/>
        <v>1995</v>
      </c>
      <c r="J19" s="95">
        <f t="shared" si="11"/>
        <v>12495</v>
      </c>
      <c r="K19" s="95">
        <f t="shared" si="12"/>
        <v>62475</v>
      </c>
      <c r="L19" s="198">
        <f t="shared" si="6"/>
        <v>81247.25</v>
      </c>
      <c r="M19" s="198">
        <f t="shared" si="7"/>
        <v>81247</v>
      </c>
      <c r="N19" s="199">
        <f t="shared" si="8"/>
        <v>406235</v>
      </c>
      <c r="O19" s="201"/>
    </row>
    <row r="20" spans="1:15" ht="87" customHeight="1">
      <c r="A20" s="82">
        <v>18</v>
      </c>
      <c r="B20" s="59" t="s">
        <v>93</v>
      </c>
      <c r="C20" s="83">
        <v>20</v>
      </c>
      <c r="D20" s="92">
        <v>504200</v>
      </c>
      <c r="E20" s="92">
        <f t="shared" si="0"/>
        <v>95798</v>
      </c>
      <c r="F20" s="92">
        <f t="shared" si="1"/>
        <v>599998</v>
      </c>
      <c r="G20" s="93">
        <f t="shared" si="2"/>
        <v>11999960</v>
      </c>
      <c r="H20" s="94">
        <v>10500</v>
      </c>
      <c r="I20" s="95">
        <f t="shared" si="3"/>
        <v>1995</v>
      </c>
      <c r="J20" s="95">
        <f t="shared" si="11"/>
        <v>12495</v>
      </c>
      <c r="K20" s="95">
        <f t="shared" si="12"/>
        <v>249900</v>
      </c>
      <c r="L20" s="198">
        <f t="shared" si="6"/>
        <v>306246.5</v>
      </c>
      <c r="M20" s="198">
        <f t="shared" si="7"/>
        <v>306247</v>
      </c>
      <c r="N20" s="199">
        <f t="shared" si="8"/>
        <v>6124940</v>
      </c>
    </row>
    <row r="21" spans="1:15" ht="87" customHeight="1">
      <c r="A21" s="82">
        <v>19</v>
      </c>
      <c r="B21" s="59" t="s">
        <v>98</v>
      </c>
      <c r="C21" s="83">
        <v>5</v>
      </c>
      <c r="D21" s="92">
        <v>126050</v>
      </c>
      <c r="E21" s="92">
        <f t="shared" si="0"/>
        <v>23949.5</v>
      </c>
      <c r="F21" s="92">
        <f t="shared" si="1"/>
        <v>149999.5</v>
      </c>
      <c r="G21" s="93">
        <f t="shared" si="2"/>
        <v>749998</v>
      </c>
      <c r="H21" s="94">
        <v>10500</v>
      </c>
      <c r="I21" s="95">
        <f t="shared" si="3"/>
        <v>1995</v>
      </c>
      <c r="J21" s="95">
        <f t="shared" si="11"/>
        <v>12495</v>
      </c>
      <c r="K21" s="95">
        <f t="shared" si="12"/>
        <v>62475</v>
      </c>
      <c r="L21" s="198">
        <f t="shared" si="6"/>
        <v>81247.25</v>
      </c>
      <c r="M21" s="198">
        <f t="shared" si="7"/>
        <v>81247</v>
      </c>
      <c r="N21" s="199">
        <f t="shared" si="8"/>
        <v>406235</v>
      </c>
    </row>
    <row r="22" spans="1:15" ht="87" customHeight="1">
      <c r="A22" s="82">
        <v>20</v>
      </c>
      <c r="B22" s="59" t="s">
        <v>98</v>
      </c>
      <c r="C22" s="83">
        <v>10</v>
      </c>
      <c r="D22" s="92">
        <v>252100</v>
      </c>
      <c r="E22" s="92">
        <f t="shared" si="0"/>
        <v>47899</v>
      </c>
      <c r="F22" s="92">
        <f t="shared" si="1"/>
        <v>299999</v>
      </c>
      <c r="G22" s="93">
        <f t="shared" si="2"/>
        <v>2999990</v>
      </c>
      <c r="H22" s="94">
        <v>10500</v>
      </c>
      <c r="I22" s="95">
        <f t="shared" si="3"/>
        <v>1995</v>
      </c>
      <c r="J22" s="95">
        <f t="shared" si="11"/>
        <v>12495</v>
      </c>
      <c r="K22" s="95">
        <f t="shared" si="12"/>
        <v>124950</v>
      </c>
      <c r="L22" s="198">
        <f t="shared" si="6"/>
        <v>156247</v>
      </c>
      <c r="M22" s="198">
        <f t="shared" si="7"/>
        <v>156247</v>
      </c>
      <c r="N22" s="199">
        <f t="shared" si="8"/>
        <v>1562470</v>
      </c>
    </row>
    <row r="23" spans="1:15" ht="87" customHeight="1">
      <c r="A23" s="82">
        <v>21</v>
      </c>
      <c r="B23" s="59" t="s">
        <v>101</v>
      </c>
      <c r="C23" s="83">
        <v>500</v>
      </c>
      <c r="D23" s="92">
        <v>2869</v>
      </c>
      <c r="E23" s="92">
        <f t="shared" si="0"/>
        <v>545.11</v>
      </c>
      <c r="F23" s="92">
        <f t="shared" si="1"/>
        <v>3414.11</v>
      </c>
      <c r="G23" s="93">
        <f t="shared" si="2"/>
        <v>1707055</v>
      </c>
      <c r="H23" s="94">
        <v>2100</v>
      </c>
      <c r="I23" s="95">
        <f t="shared" si="3"/>
        <v>399</v>
      </c>
      <c r="J23" s="95">
        <f t="shared" si="11"/>
        <v>2499</v>
      </c>
      <c r="K23" s="95">
        <f t="shared" si="12"/>
        <v>1249500</v>
      </c>
      <c r="L23" s="198">
        <f t="shared" si="6"/>
        <v>2956.5550000000003</v>
      </c>
      <c r="M23" s="198">
        <f t="shared" si="7"/>
        <v>2957</v>
      </c>
      <c r="N23" s="199">
        <f t="shared" si="8"/>
        <v>1478500</v>
      </c>
    </row>
    <row r="24" spans="1:15" ht="65.25" customHeight="1">
      <c r="A24" s="82">
        <v>22</v>
      </c>
      <c r="B24" s="59" t="s">
        <v>104</v>
      </c>
      <c r="C24" s="84">
        <v>20000</v>
      </c>
      <c r="D24" s="92">
        <v>500</v>
      </c>
      <c r="E24" s="92">
        <f t="shared" si="0"/>
        <v>95</v>
      </c>
      <c r="F24" s="92">
        <f t="shared" si="1"/>
        <v>595</v>
      </c>
      <c r="G24" s="93">
        <f>ROUND(F24*C24,0)</f>
        <v>11900000</v>
      </c>
      <c r="H24" s="94">
        <v>980</v>
      </c>
      <c r="I24" s="95">
        <f t="shared" si="3"/>
        <v>186.2</v>
      </c>
      <c r="J24" s="95">
        <f t="shared" si="11"/>
        <v>1166.2</v>
      </c>
      <c r="K24" s="95">
        <f t="shared" si="12"/>
        <v>23324000</v>
      </c>
      <c r="L24" s="198">
        <f t="shared" si="6"/>
        <v>880.6</v>
      </c>
      <c r="M24" s="198">
        <f t="shared" si="7"/>
        <v>881</v>
      </c>
      <c r="N24" s="199">
        <f t="shared" si="8"/>
        <v>17620000</v>
      </c>
    </row>
    <row r="25" spans="1:15" ht="65.25" customHeight="1">
      <c r="A25" s="82">
        <v>23</v>
      </c>
      <c r="B25" s="59" t="s">
        <v>110</v>
      </c>
      <c r="C25" s="84">
        <v>2000</v>
      </c>
      <c r="D25" s="92">
        <v>975</v>
      </c>
      <c r="E25" s="92">
        <f t="shared" si="0"/>
        <v>185.25</v>
      </c>
      <c r="F25" s="92">
        <f t="shared" si="1"/>
        <v>1160.25</v>
      </c>
      <c r="G25" s="93">
        <f t="shared" si="2"/>
        <v>2320500</v>
      </c>
      <c r="H25" s="94">
        <v>650</v>
      </c>
      <c r="I25" s="95">
        <f t="shared" si="3"/>
        <v>123.5</v>
      </c>
      <c r="J25" s="95">
        <f t="shared" si="11"/>
        <v>773.5</v>
      </c>
      <c r="K25" s="95">
        <f t="shared" si="12"/>
        <v>1547000</v>
      </c>
      <c r="L25" s="198">
        <f t="shared" si="6"/>
        <v>966.875</v>
      </c>
      <c r="M25" s="198">
        <f t="shared" si="7"/>
        <v>967</v>
      </c>
      <c r="N25" s="199">
        <f t="shared" si="8"/>
        <v>1934000</v>
      </c>
      <c r="O25" s="201"/>
    </row>
    <row r="26" spans="1:15" ht="65.25" customHeight="1">
      <c r="A26" s="82">
        <v>24</v>
      </c>
      <c r="B26" s="59" t="s">
        <v>115</v>
      </c>
      <c r="C26" s="84">
        <v>400</v>
      </c>
      <c r="D26" s="92">
        <v>3969</v>
      </c>
      <c r="E26" s="92">
        <f t="shared" ref="E26" si="13">+D26*19%</f>
        <v>754.11</v>
      </c>
      <c r="F26" s="92">
        <f t="shared" ref="F26" si="14">+E26+D26</f>
        <v>4723.1099999999997</v>
      </c>
      <c r="G26" s="93">
        <f>+F26*C26</f>
        <v>1889243.9999999998</v>
      </c>
      <c r="H26" s="94">
        <v>1800</v>
      </c>
      <c r="I26" s="95">
        <f t="shared" si="3"/>
        <v>342</v>
      </c>
      <c r="J26" s="95">
        <f t="shared" si="11"/>
        <v>2142</v>
      </c>
      <c r="K26" s="95">
        <f t="shared" si="12"/>
        <v>856800</v>
      </c>
      <c r="L26" s="198">
        <f t="shared" si="6"/>
        <v>3432.5549999999998</v>
      </c>
      <c r="M26" s="198">
        <f t="shared" si="7"/>
        <v>3433</v>
      </c>
      <c r="N26" s="199">
        <f t="shared" si="8"/>
        <v>1373200</v>
      </c>
    </row>
    <row r="27" spans="1:15" ht="65.25" customHeight="1">
      <c r="A27" s="82">
        <v>25</v>
      </c>
      <c r="B27" s="59" t="s">
        <v>121</v>
      </c>
      <c r="C27" s="84">
        <v>1000</v>
      </c>
      <c r="D27" s="92">
        <v>1542</v>
      </c>
      <c r="E27" s="92">
        <f t="shared" ref="E27" si="15">+D27*19%</f>
        <v>292.98</v>
      </c>
      <c r="F27" s="92">
        <f t="shared" ref="F27" si="16">+E27+D27</f>
        <v>1834.98</v>
      </c>
      <c r="G27" s="93">
        <f>ROUND(F27*C27,0)</f>
        <v>1834980</v>
      </c>
      <c r="H27" s="94">
        <v>800</v>
      </c>
      <c r="I27" s="95">
        <f t="shared" si="3"/>
        <v>152</v>
      </c>
      <c r="J27" s="95">
        <f t="shared" si="11"/>
        <v>952</v>
      </c>
      <c r="K27" s="95">
        <f t="shared" si="12"/>
        <v>952000</v>
      </c>
      <c r="L27" s="198">
        <f t="shared" si="6"/>
        <v>1393.49</v>
      </c>
      <c r="M27" s="198">
        <f t="shared" si="7"/>
        <v>1393</v>
      </c>
      <c r="N27" s="199">
        <f t="shared" si="8"/>
        <v>1393000</v>
      </c>
    </row>
    <row r="28" spans="1:15" ht="65.25" customHeight="1">
      <c r="A28" s="82">
        <v>26</v>
      </c>
      <c r="B28" s="59" t="s">
        <v>179</v>
      </c>
      <c r="C28" s="84">
        <v>100</v>
      </c>
      <c r="D28" s="92">
        <v>379368</v>
      </c>
      <c r="E28" s="102"/>
      <c r="F28" s="92">
        <f>+E28+D28</f>
        <v>379368</v>
      </c>
      <c r="G28" s="93">
        <f>+F28*C28</f>
        <v>37936800</v>
      </c>
      <c r="H28" s="94">
        <v>280000</v>
      </c>
      <c r="I28" s="103"/>
      <c r="J28" s="95">
        <f>+H28</f>
        <v>280000</v>
      </c>
      <c r="K28" s="95">
        <f>+J28*C28</f>
        <v>28000000</v>
      </c>
      <c r="L28" s="198">
        <f>+(J28+F28)/2</f>
        <v>329684</v>
      </c>
      <c r="M28" s="198">
        <f t="shared" si="7"/>
        <v>329684</v>
      </c>
      <c r="N28" s="199">
        <f t="shared" si="8"/>
        <v>32968400</v>
      </c>
    </row>
    <row r="29" spans="1:15" ht="65.25" customHeight="1">
      <c r="A29" s="82">
        <v>27</v>
      </c>
      <c r="B29" s="59" t="s">
        <v>131</v>
      </c>
      <c r="C29" s="84">
        <v>1000</v>
      </c>
      <c r="D29" s="92">
        <v>1542</v>
      </c>
      <c r="E29" s="92">
        <f>+D29*19%</f>
        <v>292.98</v>
      </c>
      <c r="F29" s="92">
        <f>+E29+D29</f>
        <v>1834.98</v>
      </c>
      <c r="G29" s="93">
        <f>ROUND(F29*C29,0)</f>
        <v>1834980</v>
      </c>
      <c r="H29" s="94">
        <v>800</v>
      </c>
      <c r="I29" s="95">
        <f t="shared" si="3"/>
        <v>152</v>
      </c>
      <c r="J29" s="95">
        <f t="shared" si="11"/>
        <v>952</v>
      </c>
      <c r="K29" s="95">
        <f t="shared" si="12"/>
        <v>952000</v>
      </c>
      <c r="L29" s="198">
        <f t="shared" si="6"/>
        <v>1393.49</v>
      </c>
      <c r="M29" s="198">
        <f t="shared" si="7"/>
        <v>1393</v>
      </c>
      <c r="N29" s="199">
        <f t="shared" si="8"/>
        <v>1393000</v>
      </c>
    </row>
    <row r="30" spans="1:15" ht="65.25" customHeight="1">
      <c r="A30" s="85"/>
      <c r="B30" s="86"/>
      <c r="C30" s="86"/>
      <c r="D30" s="87"/>
      <c r="E30" s="87"/>
      <c r="F30" s="87"/>
      <c r="G30" s="88">
        <f>+SUM(G3:G29)</f>
        <v>141704408</v>
      </c>
      <c r="H30" s="89"/>
      <c r="I30" s="89"/>
      <c r="J30" s="89"/>
      <c r="K30" s="88">
        <f>+SUM(K3:K29)</f>
        <v>141821715</v>
      </c>
      <c r="L30" s="90"/>
      <c r="M30" s="90"/>
      <c r="N30" s="91">
        <f>+SUM(N3:N29)</f>
        <v>141763330</v>
      </c>
    </row>
    <row r="31" spans="1:15" s="98" customFormat="1">
      <c r="D31" s="99"/>
      <c r="E31" s="99"/>
      <c r="F31" s="99"/>
      <c r="G31" s="99"/>
      <c r="H31" s="100"/>
      <c r="I31" s="100"/>
      <c r="J31" s="100"/>
      <c r="K31" s="100"/>
      <c r="L31" s="101"/>
      <c r="M31" s="101"/>
    </row>
    <row r="32" spans="1:15" s="98" customFormat="1" ht="14.1" customHeight="1">
      <c r="B32" s="193" t="s">
        <v>191</v>
      </c>
      <c r="C32" s="194"/>
      <c r="D32" s="194"/>
      <c r="E32" s="194"/>
      <c r="F32" s="194"/>
      <c r="G32" s="194"/>
      <c r="H32" s="194"/>
      <c r="I32" s="194"/>
      <c r="J32" s="194"/>
      <c r="K32" s="194"/>
      <c r="L32" s="101"/>
      <c r="M32" s="101"/>
    </row>
    <row r="33" spans="2:13" s="98" customFormat="1" ht="14.1" customHeight="1">
      <c r="B33" s="194"/>
      <c r="C33" s="194"/>
      <c r="D33" s="194"/>
      <c r="E33" s="194"/>
      <c r="F33" s="194"/>
      <c r="G33" s="194"/>
      <c r="H33" s="194"/>
      <c r="I33" s="194"/>
      <c r="J33" s="194"/>
      <c r="K33" s="194"/>
      <c r="L33" s="101"/>
      <c r="M33" s="101"/>
    </row>
    <row r="34" spans="2:13" s="98" customFormat="1">
      <c r="B34" s="194"/>
      <c r="C34" s="194"/>
      <c r="D34" s="194"/>
      <c r="E34" s="194"/>
      <c r="F34" s="194"/>
      <c r="G34" s="194"/>
      <c r="H34" s="194"/>
      <c r="I34" s="194"/>
      <c r="J34" s="194"/>
      <c r="K34" s="194"/>
      <c r="L34" s="101"/>
      <c r="M34" s="101"/>
    </row>
    <row r="35" spans="2:13" s="98" customFormat="1" ht="14.1" customHeight="1">
      <c r="B35" s="194"/>
      <c r="C35" s="194"/>
      <c r="D35" s="194"/>
      <c r="E35" s="194"/>
      <c r="F35" s="194"/>
      <c r="G35" s="194"/>
      <c r="H35" s="194"/>
      <c r="I35" s="194"/>
      <c r="J35" s="194"/>
      <c r="K35" s="194"/>
      <c r="L35" s="101"/>
      <c r="M35" s="101"/>
    </row>
    <row r="36" spans="2:13" s="98" customFormat="1" ht="14.1" customHeight="1">
      <c r="B36" s="194"/>
      <c r="C36" s="194"/>
      <c r="D36" s="194"/>
      <c r="E36" s="194"/>
      <c r="F36" s="194"/>
      <c r="G36" s="194"/>
      <c r="H36" s="194"/>
      <c r="I36" s="194"/>
      <c r="J36" s="194"/>
      <c r="K36" s="194"/>
      <c r="L36" s="101"/>
      <c r="M36" s="101"/>
    </row>
    <row r="37" spans="2:13" s="98" customFormat="1" ht="14.1" customHeight="1">
      <c r="B37" s="194"/>
      <c r="C37" s="194"/>
      <c r="D37" s="194"/>
      <c r="E37" s="194"/>
      <c r="F37" s="194"/>
      <c r="G37" s="194"/>
      <c r="H37" s="194"/>
      <c r="I37" s="194"/>
      <c r="J37" s="194"/>
      <c r="K37" s="194"/>
      <c r="L37" s="101"/>
      <c r="M37" s="101"/>
    </row>
    <row r="38" spans="2:13" s="98" customFormat="1" ht="14.1" customHeight="1">
      <c r="B38" s="194"/>
      <c r="C38" s="194"/>
      <c r="D38" s="194"/>
      <c r="E38" s="194"/>
      <c r="F38" s="194"/>
      <c r="G38" s="194"/>
      <c r="H38" s="194"/>
      <c r="I38" s="194"/>
      <c r="J38" s="194"/>
      <c r="K38" s="194"/>
      <c r="L38" s="101"/>
      <c r="M38" s="101"/>
    </row>
    <row r="39" spans="2:13" s="98" customFormat="1">
      <c r="D39" s="99"/>
      <c r="E39" s="99"/>
      <c r="F39" s="99"/>
      <c r="G39" s="99"/>
      <c r="H39" s="100"/>
      <c r="I39" s="100"/>
      <c r="J39" s="100"/>
      <c r="K39" s="100"/>
      <c r="L39" s="101"/>
      <c r="M39" s="101"/>
    </row>
    <row r="40" spans="2:13" s="98" customFormat="1">
      <c r="D40" s="99"/>
      <c r="E40" s="99"/>
      <c r="F40" s="99"/>
      <c r="G40" s="99"/>
      <c r="H40" s="100"/>
      <c r="I40" s="100"/>
      <c r="J40" s="100"/>
      <c r="K40" s="100"/>
      <c r="L40" s="101"/>
      <c r="M40" s="101"/>
    </row>
    <row r="41" spans="2:13" s="98" customFormat="1">
      <c r="D41" s="99"/>
      <c r="E41" s="99"/>
      <c r="F41" s="99"/>
      <c r="G41" s="99"/>
      <c r="H41" s="100"/>
      <c r="I41" s="100"/>
      <c r="J41" s="100"/>
      <c r="K41" s="100"/>
      <c r="L41" s="101"/>
      <c r="M41" s="101"/>
    </row>
    <row r="42" spans="2:13" s="98" customFormat="1">
      <c r="D42" s="99"/>
      <c r="E42" s="99"/>
      <c r="F42" s="99"/>
      <c r="G42" s="99"/>
      <c r="H42" s="100"/>
      <c r="I42" s="100"/>
      <c r="J42" s="100"/>
      <c r="K42" s="100"/>
      <c r="L42" s="101"/>
      <c r="M42" s="101"/>
    </row>
    <row r="43" spans="2:13" s="98" customFormat="1">
      <c r="D43" s="99"/>
      <c r="E43" s="99"/>
      <c r="F43" s="99"/>
      <c r="G43" s="99"/>
      <c r="H43" s="100"/>
      <c r="I43" s="100"/>
      <c r="J43" s="100"/>
      <c r="K43" s="100"/>
      <c r="L43" s="101"/>
      <c r="M43" s="101"/>
    </row>
    <row r="44" spans="2:13" s="98" customFormat="1">
      <c r="D44" s="99"/>
      <c r="E44" s="99"/>
      <c r="F44" s="99"/>
      <c r="G44" s="99"/>
      <c r="H44" s="100"/>
      <c r="I44" s="100"/>
      <c r="J44" s="100"/>
      <c r="K44" s="100"/>
      <c r="L44" s="101"/>
      <c r="M44" s="101"/>
    </row>
    <row r="45" spans="2:13" s="98" customFormat="1">
      <c r="D45" s="99"/>
      <c r="E45" s="99"/>
      <c r="F45" s="99"/>
      <c r="G45" s="99"/>
      <c r="H45" s="100"/>
      <c r="I45" s="100"/>
      <c r="J45" s="100"/>
      <c r="K45" s="100"/>
      <c r="L45" s="101"/>
      <c r="M45" s="101"/>
    </row>
    <row r="46" spans="2:13" s="98" customFormat="1">
      <c r="D46" s="99"/>
      <c r="E46" s="99"/>
      <c r="F46" s="99"/>
      <c r="G46" s="99"/>
      <c r="H46" s="100"/>
      <c r="I46" s="100"/>
      <c r="J46" s="100"/>
      <c r="K46" s="100"/>
      <c r="L46" s="101"/>
      <c r="M46" s="101"/>
    </row>
    <row r="47" spans="2:13" s="98" customFormat="1">
      <c r="D47" s="99"/>
      <c r="E47" s="99"/>
      <c r="F47" s="99"/>
      <c r="G47" s="99"/>
      <c r="H47" s="100"/>
      <c r="I47" s="100"/>
      <c r="J47" s="100"/>
      <c r="K47" s="100"/>
      <c r="L47" s="101"/>
      <c r="M47" s="101"/>
    </row>
    <row r="48" spans="2:13" s="98" customFormat="1">
      <c r="D48" s="99"/>
      <c r="E48" s="99"/>
      <c r="F48" s="99"/>
      <c r="G48" s="99"/>
      <c r="H48" s="100"/>
      <c r="I48" s="100"/>
      <c r="J48" s="100"/>
      <c r="K48" s="100"/>
      <c r="L48" s="101"/>
      <c r="M48" s="101"/>
    </row>
    <row r="49" spans="4:13" s="98" customFormat="1">
      <c r="D49" s="99"/>
      <c r="E49" s="99"/>
      <c r="F49" s="99"/>
      <c r="G49" s="99"/>
      <c r="H49" s="100"/>
      <c r="I49" s="100"/>
      <c r="J49" s="100"/>
      <c r="K49" s="100"/>
      <c r="L49" s="101"/>
      <c r="M49" s="101"/>
    </row>
    <row r="50" spans="4:13" s="98" customFormat="1">
      <c r="D50" s="99"/>
      <c r="E50" s="99"/>
      <c r="F50" s="99"/>
      <c r="G50" s="99"/>
      <c r="H50" s="100"/>
      <c r="I50" s="100"/>
      <c r="J50" s="100"/>
      <c r="K50" s="100"/>
      <c r="L50" s="101"/>
      <c r="M50" s="101"/>
    </row>
    <row r="51" spans="4:13" s="98" customFormat="1">
      <c r="D51" s="99"/>
      <c r="E51" s="99"/>
      <c r="F51" s="99"/>
      <c r="G51" s="99"/>
      <c r="H51" s="100"/>
      <c r="I51" s="100"/>
      <c r="J51" s="100"/>
      <c r="K51" s="100"/>
      <c r="L51" s="101"/>
      <c r="M51" s="101"/>
    </row>
    <row r="52" spans="4:13" s="98" customFormat="1">
      <c r="D52" s="99"/>
      <c r="E52" s="99"/>
      <c r="F52" s="99"/>
      <c r="G52" s="99"/>
      <c r="H52" s="100"/>
      <c r="I52" s="100"/>
      <c r="J52" s="100"/>
      <c r="K52" s="100"/>
      <c r="L52" s="101"/>
      <c r="M52" s="101"/>
    </row>
    <row r="53" spans="4:13" s="98" customFormat="1">
      <c r="D53" s="99"/>
      <c r="E53" s="99"/>
      <c r="F53" s="99"/>
      <c r="G53" s="99"/>
      <c r="H53" s="100"/>
      <c r="I53" s="100"/>
      <c r="J53" s="100"/>
      <c r="K53" s="100"/>
      <c r="L53" s="101"/>
      <c r="M53" s="101"/>
    </row>
    <row r="54" spans="4:13" s="98" customFormat="1">
      <c r="D54" s="99"/>
      <c r="E54" s="99"/>
      <c r="F54" s="99"/>
      <c r="G54" s="99"/>
      <c r="H54" s="100"/>
      <c r="I54" s="100"/>
      <c r="J54" s="100"/>
      <c r="K54" s="100"/>
      <c r="L54" s="101"/>
      <c r="M54" s="101"/>
    </row>
  </sheetData>
  <mergeCells count="4">
    <mergeCell ref="D1:G1"/>
    <mergeCell ref="H1:K1"/>
    <mergeCell ref="L1:N1"/>
    <mergeCell ref="B32:K3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225B3-486A-4226-BE22-3E7AB17D2155}">
  <dimension ref="A1:P51"/>
  <sheetViews>
    <sheetView tabSelected="1" view="pageBreakPreview" topLeftCell="A24" zoomScale="60" zoomScaleNormal="100" workbookViewId="0">
      <selection activeCell="I28" sqref="I28"/>
    </sheetView>
  </sheetViews>
  <sheetFormatPr defaultColWidth="11.42578125" defaultRowHeight="12.75" customHeight="1"/>
  <cols>
    <col min="1" max="1" width="6.85546875" style="63" customWidth="1"/>
    <col min="2" max="2" width="14.85546875" style="63" bestFit="1" customWidth="1"/>
    <col min="3" max="3" width="70.42578125" style="4" customWidth="1"/>
    <col min="4" max="4" width="12.42578125" style="71" customWidth="1"/>
    <col min="5" max="5" width="15.42578125" hidden="1" customWidth="1"/>
    <col min="6" max="6" width="15.42578125" customWidth="1"/>
    <col min="7" max="7" width="16.42578125" customWidth="1"/>
    <col min="8" max="8" width="16.28515625" style="142" bestFit="1" customWidth="1"/>
    <col min="11" max="11" width="14.5703125" bestFit="1" customWidth="1"/>
  </cols>
  <sheetData>
    <row r="1" spans="1:16"/>
    <row r="2" spans="1:16" ht="62.25" customHeight="1">
      <c r="A2" s="96" t="s">
        <v>0</v>
      </c>
      <c r="B2" s="96" t="s">
        <v>192</v>
      </c>
      <c r="C2" s="158" t="s">
        <v>1</v>
      </c>
      <c r="D2" s="154" t="s">
        <v>193</v>
      </c>
      <c r="F2" s="144" t="s">
        <v>194</v>
      </c>
      <c r="G2" s="144" t="s">
        <v>195</v>
      </c>
    </row>
    <row r="3" spans="1:16" ht="59.25" customHeight="1">
      <c r="A3" s="31">
        <v>1</v>
      </c>
      <c r="B3" s="31">
        <v>82121506</v>
      </c>
      <c r="C3" s="159" t="s">
        <v>196</v>
      </c>
      <c r="D3" s="155">
        <v>25000</v>
      </c>
      <c r="E3" s="156">
        <v>2063.46</v>
      </c>
      <c r="F3" s="156">
        <f>+ROUND(E3,0)</f>
        <v>2063</v>
      </c>
      <c r="G3" s="145">
        <f>+F3*D3</f>
        <v>51575000</v>
      </c>
      <c r="H3" s="153"/>
      <c r="K3" s="146"/>
      <c r="L3" s="146"/>
      <c r="M3" s="146"/>
      <c r="N3" s="146"/>
      <c r="O3" s="146"/>
      <c r="P3" s="146"/>
    </row>
    <row r="4" spans="1:16" ht="42" customHeight="1">
      <c r="A4" s="31">
        <v>2</v>
      </c>
      <c r="B4" s="31">
        <v>82121506</v>
      </c>
      <c r="C4" s="160" t="s">
        <v>18</v>
      </c>
      <c r="D4" s="155">
        <v>200</v>
      </c>
      <c r="E4" s="156">
        <v>1927.8</v>
      </c>
      <c r="F4" s="156">
        <f t="shared" ref="F4:F29" si="0">+ROUND(E4,0)</f>
        <v>1928</v>
      </c>
      <c r="G4" s="145">
        <f t="shared" ref="G4:G29" si="1">+F4*D4</f>
        <v>385600</v>
      </c>
      <c r="H4" s="147"/>
      <c r="K4" s="146"/>
      <c r="L4" s="146"/>
      <c r="M4" s="146"/>
      <c r="N4" s="146"/>
      <c r="O4" s="146"/>
      <c r="P4" s="146"/>
    </row>
    <row r="5" spans="1:16" ht="42" customHeight="1">
      <c r="A5" s="31">
        <v>3</v>
      </c>
      <c r="B5" s="31">
        <v>82121506</v>
      </c>
      <c r="C5" s="160" t="s">
        <v>25</v>
      </c>
      <c r="D5" s="155">
        <v>200</v>
      </c>
      <c r="E5" s="156">
        <v>1962.31</v>
      </c>
      <c r="F5" s="156">
        <f t="shared" si="0"/>
        <v>1962</v>
      </c>
      <c r="G5" s="145">
        <f t="shared" si="1"/>
        <v>392400</v>
      </c>
      <c r="H5" s="147"/>
      <c r="K5" s="146"/>
      <c r="L5" s="146"/>
      <c r="M5" s="146"/>
      <c r="N5" s="146"/>
    </row>
    <row r="6" spans="1:16" ht="42" customHeight="1">
      <c r="A6" s="31">
        <v>4</v>
      </c>
      <c r="B6" s="31">
        <v>82121506</v>
      </c>
      <c r="C6" s="160" t="s">
        <v>27</v>
      </c>
      <c r="D6" s="155">
        <v>130</v>
      </c>
      <c r="E6" s="156">
        <v>12787.74</v>
      </c>
      <c r="F6" s="156">
        <f t="shared" si="0"/>
        <v>12788</v>
      </c>
      <c r="G6" s="145">
        <f t="shared" si="1"/>
        <v>1662440</v>
      </c>
      <c r="H6" s="147"/>
      <c r="K6" s="146"/>
      <c r="L6" s="146"/>
      <c r="M6" s="147"/>
      <c r="N6" s="146"/>
      <c r="O6" s="146"/>
      <c r="P6" s="146"/>
    </row>
    <row r="7" spans="1:16" ht="42" customHeight="1">
      <c r="A7" s="31">
        <v>5</v>
      </c>
      <c r="B7" s="31">
        <v>82121506</v>
      </c>
      <c r="C7" s="160" t="s">
        <v>34</v>
      </c>
      <c r="D7" s="155">
        <v>650</v>
      </c>
      <c r="E7" s="156">
        <v>1814.75</v>
      </c>
      <c r="F7" s="156">
        <f t="shared" si="0"/>
        <v>1815</v>
      </c>
      <c r="G7" s="145">
        <f t="shared" si="1"/>
        <v>1179750</v>
      </c>
      <c r="H7" s="147"/>
      <c r="K7" s="146"/>
      <c r="L7" s="146"/>
      <c r="M7" s="146"/>
      <c r="N7" s="146"/>
      <c r="O7" s="146"/>
      <c r="P7" s="146"/>
    </row>
    <row r="8" spans="1:16" ht="42" customHeight="1">
      <c r="A8" s="31">
        <v>6</v>
      </c>
      <c r="B8" s="31">
        <v>82121506</v>
      </c>
      <c r="C8" s="160" t="s">
        <v>39</v>
      </c>
      <c r="D8" s="155">
        <v>130</v>
      </c>
      <c r="E8" s="156">
        <v>4811.7649999999994</v>
      </c>
      <c r="F8" s="156">
        <f t="shared" si="0"/>
        <v>4812</v>
      </c>
      <c r="G8" s="145">
        <f t="shared" si="1"/>
        <v>625560</v>
      </c>
      <c r="H8" s="147"/>
      <c r="K8" s="147"/>
      <c r="L8" s="147"/>
      <c r="M8" s="148"/>
      <c r="N8" s="146"/>
      <c r="O8" s="147"/>
    </row>
    <row r="9" spans="1:16" ht="42" customHeight="1">
      <c r="A9" s="31">
        <v>7</v>
      </c>
      <c r="B9" s="31">
        <v>82121506</v>
      </c>
      <c r="C9" s="160" t="s">
        <v>45</v>
      </c>
      <c r="D9" s="155">
        <v>2600</v>
      </c>
      <c r="E9" s="156">
        <v>2150.9250000000002</v>
      </c>
      <c r="F9" s="156">
        <f t="shared" si="0"/>
        <v>2151</v>
      </c>
      <c r="G9" s="145">
        <f t="shared" si="1"/>
        <v>5592600</v>
      </c>
      <c r="H9" s="147"/>
      <c r="K9" s="147"/>
      <c r="L9" s="147"/>
      <c r="M9" s="147"/>
      <c r="N9" s="146"/>
      <c r="O9" s="147"/>
    </row>
    <row r="10" spans="1:16" ht="42" customHeight="1">
      <c r="A10" s="31">
        <v>8</v>
      </c>
      <c r="B10" s="31">
        <v>82121506</v>
      </c>
      <c r="C10" s="160" t="s">
        <v>49</v>
      </c>
      <c r="D10" s="155">
        <v>2600</v>
      </c>
      <c r="E10" s="156">
        <v>665.80500000000006</v>
      </c>
      <c r="F10" s="156">
        <f t="shared" si="0"/>
        <v>666</v>
      </c>
      <c r="G10" s="145">
        <f t="shared" si="1"/>
        <v>1731600</v>
      </c>
      <c r="H10" s="147"/>
      <c r="K10" s="147"/>
      <c r="L10" s="147"/>
      <c r="M10" s="147"/>
      <c r="N10" s="146"/>
      <c r="O10" s="147"/>
    </row>
    <row r="11" spans="1:16" ht="42" customHeight="1">
      <c r="A11" s="31">
        <v>9</v>
      </c>
      <c r="B11" s="31">
        <v>82121506</v>
      </c>
      <c r="C11" s="160" t="s">
        <v>53</v>
      </c>
      <c r="D11" s="155">
        <v>2600</v>
      </c>
      <c r="E11" s="156">
        <v>772.90499999999997</v>
      </c>
      <c r="F11" s="156">
        <f t="shared" si="0"/>
        <v>773</v>
      </c>
      <c r="G11" s="145">
        <f t="shared" si="1"/>
        <v>2009800</v>
      </c>
      <c r="H11" s="147"/>
      <c r="K11" s="147"/>
      <c r="L11" s="147"/>
      <c r="M11" s="147"/>
      <c r="N11" s="146"/>
      <c r="O11" s="147"/>
    </row>
    <row r="12" spans="1:16" ht="42" customHeight="1">
      <c r="A12" s="31">
        <v>10</v>
      </c>
      <c r="B12" s="31">
        <v>82121506</v>
      </c>
      <c r="C12" s="161" t="s">
        <v>57</v>
      </c>
      <c r="D12" s="155">
        <v>500</v>
      </c>
      <c r="E12" s="156">
        <v>2128.91</v>
      </c>
      <c r="F12" s="156">
        <f t="shared" si="0"/>
        <v>2129</v>
      </c>
      <c r="G12" s="145">
        <f t="shared" si="1"/>
        <v>1064500</v>
      </c>
      <c r="H12" s="147"/>
      <c r="K12" s="147"/>
      <c r="L12" s="147"/>
      <c r="M12" s="147"/>
      <c r="N12" s="146"/>
      <c r="O12" s="147"/>
    </row>
    <row r="13" spans="1:16" ht="42" customHeight="1">
      <c r="A13" s="31">
        <v>11</v>
      </c>
      <c r="B13" s="31">
        <v>82121506</v>
      </c>
      <c r="C13" s="161" t="s">
        <v>65</v>
      </c>
      <c r="D13" s="155">
        <v>500</v>
      </c>
      <c r="E13" s="156">
        <v>2128.91</v>
      </c>
      <c r="F13" s="156">
        <f t="shared" si="0"/>
        <v>2129</v>
      </c>
      <c r="G13" s="145">
        <f t="shared" si="1"/>
        <v>1064500</v>
      </c>
      <c r="H13" s="147"/>
      <c r="K13" s="147"/>
      <c r="L13" s="147"/>
      <c r="M13" s="147"/>
      <c r="N13" s="146"/>
      <c r="O13" s="147"/>
    </row>
    <row r="14" spans="1:16" ht="42" customHeight="1">
      <c r="A14" s="31">
        <v>12</v>
      </c>
      <c r="B14" s="31">
        <v>82121506</v>
      </c>
      <c r="C14" s="160" t="s">
        <v>68</v>
      </c>
      <c r="D14" s="155">
        <v>300</v>
      </c>
      <c r="E14" s="156">
        <v>2376.4300000000003</v>
      </c>
      <c r="F14" s="156">
        <f t="shared" si="0"/>
        <v>2376</v>
      </c>
      <c r="G14" s="145">
        <f t="shared" si="1"/>
        <v>712800</v>
      </c>
      <c r="H14" s="147"/>
      <c r="K14" s="147"/>
      <c r="L14" s="147"/>
      <c r="M14" s="147"/>
      <c r="N14" s="146"/>
      <c r="O14" s="147"/>
    </row>
    <row r="15" spans="1:16" ht="42" customHeight="1">
      <c r="A15" s="31">
        <v>13</v>
      </c>
      <c r="B15" s="31">
        <v>82121506</v>
      </c>
      <c r="C15" s="160" t="s">
        <v>73</v>
      </c>
      <c r="D15" s="155">
        <v>200</v>
      </c>
      <c r="E15" s="156">
        <v>2803.6400000000003</v>
      </c>
      <c r="F15" s="156">
        <f t="shared" si="0"/>
        <v>2804</v>
      </c>
      <c r="G15" s="145">
        <f t="shared" si="1"/>
        <v>560800</v>
      </c>
      <c r="H15" s="147"/>
    </row>
    <row r="16" spans="1:16" ht="42" customHeight="1">
      <c r="A16" s="31">
        <v>14</v>
      </c>
      <c r="B16" s="31">
        <v>82121506</v>
      </c>
      <c r="C16" s="160" t="s">
        <v>77</v>
      </c>
      <c r="D16" s="155">
        <v>200</v>
      </c>
      <c r="E16" s="156">
        <v>3094</v>
      </c>
      <c r="F16" s="156">
        <f t="shared" si="0"/>
        <v>3094</v>
      </c>
      <c r="G16" s="145">
        <f t="shared" si="1"/>
        <v>618800</v>
      </c>
      <c r="H16" s="147"/>
      <c r="K16" s="146"/>
    </row>
    <row r="17" spans="1:15" ht="42" customHeight="1">
      <c r="A17" s="31">
        <v>15</v>
      </c>
      <c r="B17" s="31">
        <v>82121506</v>
      </c>
      <c r="C17" s="160" t="s">
        <v>80</v>
      </c>
      <c r="D17" s="155">
        <v>15200</v>
      </c>
      <c r="E17" s="156">
        <v>189.80500000000001</v>
      </c>
      <c r="F17" s="156">
        <f t="shared" si="0"/>
        <v>190</v>
      </c>
      <c r="G17" s="145">
        <f t="shared" si="1"/>
        <v>2888000</v>
      </c>
      <c r="H17" s="147"/>
      <c r="K17" s="147"/>
      <c r="L17" s="147"/>
      <c r="M17" s="147"/>
      <c r="N17" s="146"/>
      <c r="O17" s="147"/>
    </row>
    <row r="18" spans="1:15" ht="42" customHeight="1">
      <c r="A18" s="31">
        <v>16</v>
      </c>
      <c r="B18" s="31">
        <v>82121506</v>
      </c>
      <c r="C18" s="160" t="s">
        <v>87</v>
      </c>
      <c r="D18" s="155">
        <v>800</v>
      </c>
      <c r="E18" s="156">
        <v>3799.0749999999998</v>
      </c>
      <c r="F18" s="156">
        <f t="shared" si="0"/>
        <v>3799</v>
      </c>
      <c r="G18" s="145">
        <f t="shared" si="1"/>
        <v>3039200</v>
      </c>
      <c r="H18" s="147"/>
      <c r="K18" s="147"/>
      <c r="L18" s="147"/>
      <c r="M18" s="147"/>
      <c r="N18" s="146"/>
      <c r="O18" s="147"/>
    </row>
    <row r="19" spans="1:15" ht="42" customHeight="1">
      <c r="A19" s="31">
        <v>17</v>
      </c>
      <c r="B19" s="31">
        <v>82121506</v>
      </c>
      <c r="C19" s="160" t="s">
        <v>93</v>
      </c>
      <c r="D19" s="155">
        <v>5</v>
      </c>
      <c r="E19" s="156">
        <v>81247.25</v>
      </c>
      <c r="F19" s="156">
        <f t="shared" si="0"/>
        <v>81247</v>
      </c>
      <c r="G19" s="145">
        <f t="shared" si="1"/>
        <v>406235</v>
      </c>
      <c r="H19" s="147"/>
      <c r="K19" s="147"/>
      <c r="L19" s="147"/>
      <c r="M19" s="147"/>
      <c r="N19" s="146"/>
      <c r="O19" s="147"/>
    </row>
    <row r="20" spans="1:15" ht="42" customHeight="1">
      <c r="A20" s="31">
        <v>18</v>
      </c>
      <c r="B20" s="31">
        <v>82121506</v>
      </c>
      <c r="C20" s="160" t="s">
        <v>93</v>
      </c>
      <c r="D20" s="155">
        <v>20</v>
      </c>
      <c r="E20" s="156">
        <v>306246.5</v>
      </c>
      <c r="F20" s="156">
        <f t="shared" si="0"/>
        <v>306247</v>
      </c>
      <c r="G20" s="145">
        <f t="shared" si="1"/>
        <v>6124940</v>
      </c>
      <c r="H20" s="147"/>
      <c r="K20" s="147"/>
      <c r="L20" s="147"/>
      <c r="M20" s="147"/>
      <c r="N20" s="146"/>
      <c r="O20" s="147"/>
    </row>
    <row r="21" spans="1:15" ht="42" customHeight="1">
      <c r="A21" s="31">
        <v>19</v>
      </c>
      <c r="B21" s="31">
        <v>82121506</v>
      </c>
      <c r="C21" s="160" t="s">
        <v>98</v>
      </c>
      <c r="D21" s="155">
        <v>5</v>
      </c>
      <c r="E21" s="156">
        <v>81247.25</v>
      </c>
      <c r="F21" s="156">
        <f t="shared" si="0"/>
        <v>81247</v>
      </c>
      <c r="G21" s="145">
        <f t="shared" si="1"/>
        <v>406235</v>
      </c>
      <c r="H21" s="147"/>
      <c r="K21" s="147"/>
      <c r="L21" s="147"/>
      <c r="M21" s="147"/>
      <c r="N21" s="146"/>
      <c r="O21" s="147"/>
    </row>
    <row r="22" spans="1:15" ht="42" customHeight="1">
      <c r="A22" s="31">
        <v>20</v>
      </c>
      <c r="B22" s="31">
        <v>82121506</v>
      </c>
      <c r="C22" s="160" t="s">
        <v>98</v>
      </c>
      <c r="D22" s="155">
        <v>10</v>
      </c>
      <c r="E22" s="156">
        <v>156247</v>
      </c>
      <c r="F22" s="156">
        <f t="shared" si="0"/>
        <v>156247</v>
      </c>
      <c r="G22" s="145">
        <f t="shared" si="1"/>
        <v>1562470</v>
      </c>
      <c r="H22" s="147"/>
      <c r="K22" s="147"/>
      <c r="L22" s="147"/>
      <c r="M22" s="147"/>
      <c r="N22" s="146"/>
      <c r="O22" s="147"/>
    </row>
    <row r="23" spans="1:15" ht="42" customHeight="1">
      <c r="A23" s="31">
        <v>21</v>
      </c>
      <c r="B23" s="31">
        <v>82121506</v>
      </c>
      <c r="C23" s="160" t="s">
        <v>101</v>
      </c>
      <c r="D23" s="155">
        <v>500</v>
      </c>
      <c r="E23" s="156">
        <v>2956.5550000000003</v>
      </c>
      <c r="F23" s="156">
        <f t="shared" si="0"/>
        <v>2957</v>
      </c>
      <c r="G23" s="145">
        <f t="shared" si="1"/>
        <v>1478500</v>
      </c>
      <c r="H23" s="147"/>
      <c r="K23" s="147"/>
      <c r="L23" s="147"/>
      <c r="M23" s="147"/>
      <c r="N23" s="146"/>
      <c r="O23" s="147"/>
    </row>
    <row r="24" spans="1:15" ht="42" customHeight="1">
      <c r="A24" s="31">
        <v>22</v>
      </c>
      <c r="B24" s="31">
        <v>82121506</v>
      </c>
      <c r="C24" s="160" t="s">
        <v>104</v>
      </c>
      <c r="D24" s="157">
        <v>20000</v>
      </c>
      <c r="E24" s="156">
        <v>880.6</v>
      </c>
      <c r="F24" s="156">
        <f t="shared" si="0"/>
        <v>881</v>
      </c>
      <c r="G24" s="145">
        <f t="shared" si="1"/>
        <v>17620000</v>
      </c>
      <c r="H24" s="147"/>
      <c r="K24" s="147"/>
      <c r="L24" s="147"/>
      <c r="M24" s="147"/>
      <c r="N24" s="146"/>
      <c r="O24" s="147"/>
    </row>
    <row r="25" spans="1:15" ht="42" customHeight="1">
      <c r="A25" s="31">
        <v>23</v>
      </c>
      <c r="B25" s="31">
        <v>82121506</v>
      </c>
      <c r="C25" s="160" t="s">
        <v>110</v>
      </c>
      <c r="D25" s="157">
        <v>2000</v>
      </c>
      <c r="E25" s="156">
        <v>966.875</v>
      </c>
      <c r="F25" s="156">
        <f t="shared" si="0"/>
        <v>967</v>
      </c>
      <c r="G25" s="145">
        <f t="shared" si="1"/>
        <v>1934000</v>
      </c>
      <c r="H25" s="147"/>
      <c r="K25" s="147"/>
      <c r="L25" s="147"/>
      <c r="M25" s="147"/>
      <c r="N25" s="146"/>
      <c r="O25" s="147"/>
    </row>
    <row r="26" spans="1:15" ht="42" customHeight="1">
      <c r="A26" s="31">
        <v>24</v>
      </c>
      <c r="B26" s="31">
        <v>82121506</v>
      </c>
      <c r="C26" s="160" t="s">
        <v>115</v>
      </c>
      <c r="D26" s="157">
        <v>400</v>
      </c>
      <c r="E26" s="156">
        <v>3432.5549999999998</v>
      </c>
      <c r="F26" s="156">
        <f t="shared" si="0"/>
        <v>3433</v>
      </c>
      <c r="G26" s="145">
        <f>+F26*D26</f>
        <v>1373200</v>
      </c>
      <c r="H26" s="147"/>
      <c r="K26" s="147"/>
      <c r="L26" s="147"/>
      <c r="M26" s="147"/>
      <c r="N26" s="146"/>
      <c r="O26" s="147"/>
    </row>
    <row r="27" spans="1:15" ht="42" customHeight="1">
      <c r="A27" s="31">
        <v>25</v>
      </c>
      <c r="B27" s="31">
        <v>82121506</v>
      </c>
      <c r="C27" s="160" t="s">
        <v>121</v>
      </c>
      <c r="D27" s="157">
        <v>1000</v>
      </c>
      <c r="E27" s="156">
        <v>1393.49</v>
      </c>
      <c r="F27" s="156">
        <f t="shared" si="0"/>
        <v>1393</v>
      </c>
      <c r="G27" s="145">
        <f t="shared" si="1"/>
        <v>1393000</v>
      </c>
      <c r="H27" s="147"/>
      <c r="K27" s="147"/>
      <c r="L27" s="147"/>
      <c r="M27" s="147"/>
      <c r="N27" s="146"/>
      <c r="O27" s="147"/>
    </row>
    <row r="28" spans="1:15" ht="42" customHeight="1">
      <c r="A28" s="31">
        <v>26</v>
      </c>
      <c r="B28" s="31">
        <v>82121506</v>
      </c>
      <c r="C28" s="160" t="s">
        <v>179</v>
      </c>
      <c r="D28" s="157">
        <v>100</v>
      </c>
      <c r="E28" s="156">
        <v>329684</v>
      </c>
      <c r="F28" s="156">
        <f t="shared" si="0"/>
        <v>329684</v>
      </c>
      <c r="G28" s="145">
        <f t="shared" si="1"/>
        <v>32968400</v>
      </c>
      <c r="H28" s="147"/>
      <c r="K28" s="147"/>
      <c r="L28" s="147"/>
      <c r="M28" s="147"/>
      <c r="N28" s="146"/>
      <c r="O28" s="147"/>
    </row>
    <row r="29" spans="1:15" ht="42" customHeight="1">
      <c r="A29" s="31">
        <v>27</v>
      </c>
      <c r="B29" s="31">
        <v>82121506</v>
      </c>
      <c r="C29" s="160" t="s">
        <v>131</v>
      </c>
      <c r="D29" s="157">
        <v>1000</v>
      </c>
      <c r="E29" s="156">
        <v>1393.49</v>
      </c>
      <c r="F29" s="156">
        <f t="shared" si="0"/>
        <v>1393</v>
      </c>
      <c r="G29" s="145">
        <f t="shared" si="1"/>
        <v>1393000</v>
      </c>
      <c r="H29" s="147"/>
      <c r="K29" s="147"/>
      <c r="L29" s="147"/>
      <c r="M29" s="147"/>
      <c r="N29" s="146"/>
      <c r="O29" s="147"/>
    </row>
    <row r="30" spans="1:15" ht="42" customHeight="1">
      <c r="A30" s="4"/>
      <c r="B30" s="4"/>
      <c r="D30" s="97"/>
      <c r="E30" s="67"/>
      <c r="F30" s="67"/>
      <c r="G30" s="143"/>
      <c r="I30" s="146"/>
      <c r="J30" s="67"/>
      <c r="K30" s="147"/>
      <c r="L30" s="153"/>
      <c r="M30" s="147"/>
      <c r="N30" s="146"/>
      <c r="O30" s="147"/>
    </row>
    <row r="31" spans="1:15">
      <c r="A31" s="4"/>
      <c r="B31" s="4"/>
      <c r="D31" s="97"/>
      <c r="E31" s="67"/>
      <c r="F31" s="67"/>
      <c r="G31" s="141"/>
      <c r="I31" s="67"/>
      <c r="J31" s="67"/>
      <c r="K31" s="147"/>
      <c r="L31" s="147"/>
      <c r="M31" s="147"/>
      <c r="N31" s="146"/>
      <c r="O31" s="147"/>
    </row>
    <row r="32" spans="1:15">
      <c r="D32" s="97"/>
      <c r="E32" s="67"/>
      <c r="F32" s="67"/>
      <c r="G32" s="143"/>
      <c r="H32" s="143"/>
      <c r="I32" s="67"/>
      <c r="J32" s="67"/>
      <c r="K32" s="147"/>
      <c r="L32" s="147"/>
      <c r="M32" s="147"/>
      <c r="N32" s="146"/>
      <c r="O32" s="147"/>
    </row>
    <row r="33" spans="4:16">
      <c r="D33" s="97"/>
      <c r="E33" s="67"/>
      <c r="F33" s="67"/>
      <c r="G33" s="67"/>
      <c r="H33" s="143"/>
      <c r="I33" s="67"/>
      <c r="J33" s="67"/>
      <c r="K33" s="202"/>
      <c r="L33" s="147"/>
      <c r="M33" s="147"/>
      <c r="N33" s="146"/>
      <c r="O33" s="147"/>
    </row>
    <row r="34" spans="4:16">
      <c r="D34" s="97"/>
      <c r="E34" s="67"/>
      <c r="F34" s="67"/>
      <c r="G34" s="67"/>
      <c r="H34" s="143"/>
      <c r="I34" s="67"/>
      <c r="J34" s="150"/>
      <c r="K34" s="153"/>
      <c r="L34" s="147"/>
      <c r="M34" s="147"/>
      <c r="N34" s="146"/>
      <c r="O34" s="147"/>
    </row>
    <row r="35" spans="4:16" ht="14.25">
      <c r="D35" s="97"/>
      <c r="E35" s="67"/>
      <c r="F35" s="67"/>
      <c r="G35" s="149"/>
      <c r="H35" s="143"/>
      <c r="I35" s="67"/>
      <c r="J35" s="151"/>
      <c r="K35" s="147"/>
      <c r="L35" s="147"/>
      <c r="M35" s="147"/>
      <c r="N35" s="146"/>
      <c r="O35" s="147"/>
    </row>
    <row r="36" spans="4:16">
      <c r="D36" s="97"/>
      <c r="E36" s="67"/>
      <c r="F36" s="67"/>
      <c r="G36" s="67"/>
      <c r="H36" s="143"/>
      <c r="I36" s="67"/>
      <c r="J36" s="67"/>
      <c r="K36" s="147"/>
      <c r="L36" s="147"/>
      <c r="M36" s="147"/>
      <c r="N36" s="146"/>
      <c r="O36" s="147"/>
    </row>
    <row r="37" spans="4:16">
      <c r="D37" s="97"/>
      <c r="E37" s="67"/>
      <c r="F37" s="67"/>
      <c r="G37" s="67"/>
      <c r="H37" s="143"/>
      <c r="I37" s="67"/>
      <c r="J37" s="67"/>
      <c r="K37" s="67"/>
      <c r="L37" s="67"/>
      <c r="M37" s="67"/>
      <c r="N37" s="67"/>
      <c r="O37" s="67"/>
      <c r="P37" s="67"/>
    </row>
    <row r="38" spans="4:16">
      <c r="D38" s="97"/>
      <c r="E38" s="67"/>
      <c r="F38" s="67"/>
      <c r="G38" s="153"/>
      <c r="H38" s="152"/>
      <c r="I38" s="67"/>
      <c r="J38" s="67"/>
      <c r="K38" s="67"/>
      <c r="L38" s="67"/>
      <c r="M38" s="67"/>
      <c r="N38" s="67"/>
      <c r="O38" s="67"/>
      <c r="P38" s="67"/>
    </row>
    <row r="39" spans="4:16">
      <c r="D39" s="97"/>
      <c r="E39" s="67"/>
      <c r="F39" s="67"/>
      <c r="G39" s="67"/>
      <c r="H39" s="143"/>
      <c r="I39" s="67"/>
      <c r="J39" s="67"/>
      <c r="K39" s="67"/>
      <c r="L39" s="67"/>
      <c r="M39" s="67"/>
      <c r="N39" s="67"/>
      <c r="O39" s="67"/>
      <c r="P39" s="67">
        <f>+SUM(H3:H29)</f>
        <v>0</v>
      </c>
    </row>
    <row r="40" spans="4:16">
      <c r="D40" s="97"/>
      <c r="E40" s="67"/>
      <c r="F40" s="67"/>
      <c r="G40" s="67"/>
      <c r="H40" s="143"/>
      <c r="I40" s="67"/>
      <c r="J40" s="67"/>
      <c r="K40" s="67"/>
      <c r="L40" s="67"/>
      <c r="M40" s="67"/>
      <c r="N40" s="67"/>
      <c r="O40" s="67"/>
      <c r="P40" s="67"/>
    </row>
    <row r="41" spans="4:16">
      <c r="D41" s="97"/>
      <c r="E41" s="67"/>
      <c r="F41" s="67"/>
      <c r="G41" s="67"/>
      <c r="H41" s="143"/>
      <c r="I41" s="67"/>
      <c r="J41" s="67"/>
      <c r="K41" s="67"/>
      <c r="L41" s="67"/>
      <c r="M41" s="67"/>
      <c r="N41" s="67"/>
      <c r="O41" s="67"/>
      <c r="P41" s="67"/>
    </row>
    <row r="42" spans="4:16">
      <c r="D42" s="97"/>
      <c r="E42" s="67"/>
      <c r="F42" s="67"/>
      <c r="G42" s="67"/>
      <c r="H42" s="143"/>
      <c r="I42" s="67"/>
      <c r="J42" s="67"/>
      <c r="K42" s="67"/>
      <c r="L42" s="67"/>
      <c r="M42" s="67"/>
      <c r="N42" s="67"/>
      <c r="O42" s="67"/>
      <c r="P42" s="67"/>
    </row>
    <row r="43" spans="4:16">
      <c r="D43" s="97"/>
      <c r="E43" s="67"/>
      <c r="F43" s="67"/>
      <c r="G43" s="67"/>
      <c r="H43" s="143"/>
      <c r="I43" s="67"/>
      <c r="J43" s="67"/>
      <c r="K43" s="67"/>
      <c r="L43" s="67"/>
      <c r="M43" s="67"/>
      <c r="N43" s="67"/>
      <c r="O43" s="67"/>
      <c r="P43" s="67"/>
    </row>
    <row r="44" spans="4:16">
      <c r="D44" s="97"/>
      <c r="E44" s="67"/>
      <c r="F44" s="67"/>
      <c r="G44" s="67"/>
      <c r="H44" s="143"/>
      <c r="I44" s="67"/>
      <c r="J44" s="67"/>
      <c r="K44" s="67"/>
      <c r="L44" s="67"/>
      <c r="M44" s="67"/>
      <c r="N44" s="67"/>
      <c r="O44" s="67"/>
      <c r="P44" s="67"/>
    </row>
    <row r="45" spans="4:16">
      <c r="D45" s="97"/>
      <c r="E45" s="67"/>
      <c r="F45" s="67"/>
      <c r="G45" s="67"/>
      <c r="H45" s="143"/>
      <c r="I45" s="67"/>
      <c r="J45" s="67"/>
      <c r="K45" s="67"/>
      <c r="L45" s="67"/>
      <c r="M45" s="67"/>
      <c r="N45" s="67"/>
      <c r="O45" s="67"/>
      <c r="P45" s="67"/>
    </row>
    <row r="46" spans="4:16">
      <c r="D46" s="97"/>
      <c r="E46" s="67"/>
      <c r="F46" s="67"/>
      <c r="G46" s="67"/>
      <c r="H46" s="143"/>
      <c r="I46" s="67"/>
      <c r="J46" s="67"/>
      <c r="K46" s="67"/>
      <c r="L46" s="67"/>
      <c r="M46" s="67"/>
      <c r="N46" s="67"/>
      <c r="O46" s="67"/>
      <c r="P46" s="67"/>
    </row>
    <row r="47" spans="4:16">
      <c r="D47" s="97"/>
      <c r="E47" s="67"/>
      <c r="F47" s="67"/>
      <c r="G47" s="67"/>
      <c r="H47" s="143"/>
      <c r="I47" s="67"/>
      <c r="J47" s="67"/>
      <c r="K47" s="67"/>
      <c r="L47" s="67"/>
      <c r="M47" s="67"/>
      <c r="N47" s="67"/>
      <c r="O47" s="67"/>
      <c r="P47" s="67"/>
    </row>
    <row r="48" spans="4:16">
      <c r="D48" s="97"/>
      <c r="E48" s="67"/>
      <c r="F48" s="67"/>
      <c r="G48" s="67"/>
      <c r="H48" s="143"/>
      <c r="I48" s="67"/>
      <c r="J48" s="67"/>
      <c r="K48" s="67"/>
      <c r="L48" s="67"/>
      <c r="M48" s="67"/>
      <c r="N48" s="67"/>
      <c r="O48" s="67"/>
      <c r="P48" s="67"/>
    </row>
    <row r="49" spans="4:16">
      <c r="D49" s="97"/>
      <c r="E49" s="67"/>
      <c r="F49" s="67"/>
      <c r="G49" s="67"/>
      <c r="H49" s="143"/>
      <c r="I49" s="67"/>
      <c r="J49" s="67"/>
      <c r="K49" s="67"/>
      <c r="L49" s="67"/>
      <c r="M49" s="67"/>
      <c r="N49" s="67"/>
      <c r="O49" s="67"/>
      <c r="P49" s="67"/>
    </row>
    <row r="50" spans="4:16">
      <c r="D50" s="97"/>
      <c r="E50" s="67"/>
      <c r="F50" s="67"/>
      <c r="G50" s="67"/>
      <c r="H50" s="143"/>
      <c r="I50" s="67"/>
      <c r="J50" s="67"/>
      <c r="K50" s="67"/>
      <c r="L50" s="67"/>
      <c r="M50" s="67"/>
      <c r="N50" s="67"/>
      <c r="O50" s="67"/>
      <c r="P50" s="67"/>
    </row>
    <row r="51" spans="4:16">
      <c r="D51" s="97"/>
      <c r="E51" s="67"/>
      <c r="F51" s="67"/>
      <c r="G51" s="67"/>
      <c r="H51" s="143"/>
      <c r="I51" s="67"/>
      <c r="J51" s="67"/>
      <c r="K51" s="67"/>
      <c r="L51" s="67"/>
      <c r="M51" s="67"/>
      <c r="N51" s="67"/>
      <c r="O51" s="67"/>
      <c r="P51" s="67"/>
    </row>
  </sheetData>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Perez Rincon</dc:creator>
  <cp:keywords/>
  <dc:description/>
  <cp:lastModifiedBy>Juan Antonio Mayorga Pineda</cp:lastModifiedBy>
  <cp:revision/>
  <dcterms:created xsi:type="dcterms:W3CDTF">2017-12-16T15:40:31Z</dcterms:created>
  <dcterms:modified xsi:type="dcterms:W3CDTF">2025-10-02T18:27:00Z</dcterms:modified>
  <cp:category/>
  <cp:contentStatus/>
</cp:coreProperties>
</file>