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defaultThemeVersion="166925"/>
  <mc:AlternateContent xmlns:mc="http://schemas.openxmlformats.org/markup-compatibility/2006">
    <mc:Choice Requires="x15">
      <x15ac:absPath xmlns:x15ac="http://schemas.microsoft.com/office/spreadsheetml/2010/11/ac" url="C:\Users\USUARIO\Desktop\"/>
    </mc:Choice>
  </mc:AlternateContent>
  <xr:revisionPtr revIDLastSave="0" documentId="13_ncr:1_{9135E52F-7E8C-48D3-838B-9FB0299AB21F}" xr6:coauthVersionLast="47" xr6:coauthVersionMax="47" xr10:uidLastSave="{00000000-0000-0000-0000-000000000000}"/>
  <bookViews>
    <workbookView xWindow="-108" yWindow="-108" windowWidth="23256" windowHeight="12456" xr2:uid="{65DB224A-C8A4-4394-B5CC-641CDB7E542C}"/>
  </bookViews>
  <sheets>
    <sheet name="GRUPO 1" sheetId="20" r:id="rId1"/>
    <sheet name="GRUPO 2" sheetId="21"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6" i="21" l="1"/>
  <c r="F5" i="21"/>
  <c r="J5" i="21"/>
  <c r="K5" i="21" s="1"/>
  <c r="I4" i="20"/>
  <c r="F4" i="20"/>
  <c r="D11" i="21"/>
  <c r="D12" i="21" s="1"/>
  <c r="D11" i="20"/>
  <c r="D12" i="20" s="1"/>
  <c r="I5" i="21" l="1"/>
  <c r="I4" i="21" l="1"/>
  <c r="J4" i="21" s="1"/>
  <c r="K4" i="21" l="1"/>
  <c r="F4" i="21" s="1"/>
  <c r="J4" i="20"/>
  <c r="K4" i="20" l="1"/>
  <c r="K5" i="20" l="1"/>
</calcChain>
</file>

<file path=xl/sharedStrings.xml><?xml version="1.0" encoding="utf-8"?>
<sst xmlns="http://schemas.openxmlformats.org/spreadsheetml/2006/main" count="56" uniqueCount="32">
  <si>
    <t>CANTIDAD</t>
  </si>
  <si>
    <t>TOTAL OFERTA</t>
  </si>
  <si>
    <t>ITEM</t>
  </si>
  <si>
    <t>UND</t>
  </si>
  <si>
    <t>DESCRIPCIÓN</t>
  </si>
  <si>
    <t>ESPECIFICACIONES</t>
  </si>
  <si>
    <t>UNIDAD DE MEDIDA</t>
  </si>
  <si>
    <t>PRECIO UNITARIO</t>
  </si>
  <si>
    <t>VALOR IMPUESTOS
(IVA E IMPUESTO AL CONSUMO) EN CASO QUE APLIQUE</t>
  </si>
  <si>
    <t>PRECIO UNITARIO IMPUESTOS INCLUIDOS</t>
  </si>
  <si>
    <t>MOTOCARRO TIPO VOLCÓ MODELO 2025
POTENCIA MÍNIMA: 16 @ 7500 RPM
TORQUE: MÍNIMO 145 NM @ 6000 RPM
RELACIÓN DE COMPRESIÓN: 8.0: 1
DESPLAZAMIENTO: MÍNIMO 150 CM3
REFRIGERACIÓN: ASPIRACIÓN FORZADA
ALIMENTACIÓN: TIPO CARBURADOR O INYECCIÓN ELECTRÓNICA
ARRANQUE: ELÉCTRICO O MECÁNICO
TRANSMISIÓN: MÍNIMO 4 CAMBIOS
FILTRO DE ACEITE INTERNO
SUSPENSIÓN DELANTERA TELESCÓPICA REFORZADA
SUSPENSIÓN TRASERA DE BALLESTAS
FRENO DELANTERO DE DISCO
FRENO TRASERO DE TAMBOR HIDRÁULICO
FRENOS CON SISTEMA HIDRÁULICO
FRENO DE EMERGENCIA POR GUAYA
CARGA MÍNIMA DE 650 KG
TANQUE CON CAPACIDAD MÍNIMA DE 3 GALONES
CARROCERÍA DE 180CM X 125 CM
MOTOR 4 TIEMPOS
INCLUYE MATRÍCULA, SOAT, IMPUESTOS AL DÍA, TARJETA DE PROPIEDAD, KIT BÁSICO DE CARRETERA, GATO MANUAL Y KIT DE PRIMEROS AUXILIOS.
INCLUYE GARANTÍA DE 6 MESES O 6.000 KILÓMETROS, LO PRIMERO QUE OCURRA.</t>
  </si>
  <si>
    <t>PRECIO TOTAL IMPUESTOS INCLUIDOS</t>
  </si>
  <si>
    <t>PROMEDIO TOTAL</t>
  </si>
  <si>
    <t>MOTOCARRO TIPO VOLCO MODELO 2025, CAPACIDAD DE CARGA HASTA 750KG</t>
  </si>
  <si>
    <t>MOTOCARRO TIPO VOLCO MODELO 2025, CAPACIDAD DE CARGA HASTA 1000KG</t>
  </si>
  <si>
    <t>MOTOCARRO TIPO VOLCÓ MODELO 2025
POTENCIA MÍNIMA: 19 HP @ 7500 RPM
TORQUE: MÍNIMO 15 NM @ 6000 RPM
RELACIÓN DE COMPRESIÓN: 8.0: 1
DESPLAZAMIENTO: MÍNIMO 150 CM3
REFRIGERACIÓN: ASPIRACIÓN FORZADA
ALIMENTACIÓN: TIPO CARBURADOR O INYECCIÓN ELECTRÓNICA
ARRANQUE: ELÉCTRICO O MECÁNICO
TRANSMISIÓN: MÍNIMO 4 CAMBIOS
FILTRO DE ACEITE INTERNO
SUSPENSIÓN DELANTERA TELESCÓPICA REFORZADA
SUSPENSIÓN TRASERA DE BALLESTAS
FRENO DELANTERO DE DISCO
FRENO TRASERO DE TAMBOR HIDRÁULICO
FRENOS CON SISTEMA HIDRÁULICO
FRENO DE EMERGENCIA POR GUAYA
CARGA MÍNIMA DE 650 KG
TANQUE CON CAPACIDAD MÍNIMA DE 3 GALONES
CARROCERÍA DE 180CM X 125 CM
MOTOR 4 TIEMPOS
INCLUYE MATRÍCULA, SOAT, IMPUESTOS AL DÍA, TARJETA DE PROPIEDAD, KIT BÁSICO DE CARRETERA, GATO MANUAL Y KIT DE PRIMEROS AUXILIOS.
INCLUYE GARANTÍA DE 6 MESES O 6.000 KILÓMETROS, LO PRIMERO QUE OCURRA.</t>
  </si>
  <si>
    <t>PROMEDIO DEL MERCADO</t>
  </si>
  <si>
    <t>EVALUACIÓN ECONOMICA GRUPO 1</t>
  </si>
  <si>
    <t>CUMPLE $</t>
  </si>
  <si>
    <t>CUMPLE DESCRIPCION</t>
  </si>
  <si>
    <t>VALOR MINIMO ACEPTABLE</t>
  </si>
  <si>
    <t>NÚMERO DE PROPONENTES</t>
  </si>
  <si>
    <t>PROPONENTES RECHAZADOS</t>
  </si>
  <si>
    <t>PROPONENTES HABILITADOS</t>
  </si>
  <si>
    <t>PROPONENTES REQUERIDOS POR PRECIOS ARTIFICIALMENTE BAJOS</t>
  </si>
  <si>
    <t>EVALUACIÓN ECONOMICA GRUPO #2</t>
  </si>
  <si>
    <t>MOTO DE 2 PUESTOS CILINDRAJE HASTA 125CC MOTOR 4 TIEMPOS, MONOCILÍNDR ICO, SOHC TORQUE MÍNIMO 7NM @5000 RPM POTENCIA MÍNIMA 7HP @7000 RPM SISTEMA DE ALIMENTACIO N POR CARBURADOR O FUEL INJECTION REFRIGERACI ON POR AIRE ARRÁNQUE ELÉCTRICO Y/O DE PEDAL TRANSMISIÓN MECÁNICA MÍNIMO DE 4 VELOCIDADES SUSPENSIÓN DELANTERA DE HORQUILLA TELESCÓPICA SUSPENSIÓN TRASERA DE DOBLE AMORTIGUADOR
FRENO DELANTERO DE DISCO O DE TAMBOR FRENO TRASERO DE DISCO O DE TAMBOR 
PESO EN SECO MAXIMO 90 KG</t>
  </si>
  <si>
    <t xml:space="preserve">UND  </t>
  </si>
  <si>
    <t>MOTOCICLETA TIPO CALLE MODELO 2025 125CC  O 2026 125 CC</t>
  </si>
  <si>
    <t>SI</t>
  </si>
  <si>
    <t>AUTOMOTORES EL INGENIO SAS</t>
  </si>
  <si>
    <t>CORRECCIÓN ARITMÉTICA POR DECIMALES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</si>
</sst>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164" formatCode="_-&quot;$&quot;\ * #,##0_-;\-&quot;$&quot;\ * #,##0_-;_-&quot;$&quot;\ * &quot;-&quot;??_-;_-@_-"/>
    <numFmt numFmtId="165" formatCode="&quot;$&quot;\ #,##0"/>
    <numFmt numFmtId="167" formatCode="_ &quot;$&quot;\ * #,##0_ ;_ &quot;$&quot;\ * \-#,##0_ ;_ &quot;$&quot;\ * &quot;-&quot;??_ ;_ @_ "/>
    <numFmt numFmtId="168" formatCode="_-[$$-240A]\ * #,##0_-;\-[$$-240A]\ * #,##0_-;_-[$$-240A]\ * &quot;-&quot;??_-;_-@_-"/>
  </numFmts>
  <fonts count="10" x14ac:knownFonts="1">
    <font>
      <sz val="11"/>
      <color theme="1"/>
      <name val="Calibri"/>
      <family val="2"/>
      <scheme val="minor"/>
    </font>
    <font>
      <sz val="11"/>
      <color theme="1"/>
      <name val="Calibri"/>
      <family val="2"/>
      <scheme val="minor"/>
    </font>
    <font>
      <sz val="11"/>
      <color theme="1"/>
      <name val="Calibri Light"/>
      <family val="2"/>
      <scheme val="major"/>
    </font>
    <font>
      <b/>
      <sz val="11"/>
      <color theme="0"/>
      <name val="Calibri Light"/>
      <family val="2"/>
      <scheme val="major"/>
    </font>
    <font>
      <sz val="10"/>
      <color theme="1"/>
      <name val="Calibri Light"/>
      <family val="2"/>
      <scheme val="major"/>
    </font>
    <font>
      <b/>
      <sz val="11"/>
      <color theme="1"/>
      <name val="Calibri Light"/>
      <family val="2"/>
      <scheme val="major"/>
    </font>
    <font>
      <sz val="11"/>
      <color theme="1"/>
      <name val="Arial"/>
      <family val="2"/>
    </font>
    <font>
      <b/>
      <sz val="12"/>
      <color theme="0"/>
      <name val="Arial"/>
      <family val="2"/>
    </font>
    <font>
      <b/>
      <sz val="11"/>
      <name val="Calibri"/>
      <family val="2"/>
      <scheme val="minor"/>
    </font>
    <font>
      <sz val="11"/>
      <name val="Calibri"/>
      <family val="2"/>
      <scheme val="minor"/>
    </font>
  </fonts>
  <fills count="10">
    <fill>
      <patternFill patternType="none"/>
    </fill>
    <fill>
      <patternFill patternType="gray125"/>
    </fill>
    <fill>
      <patternFill patternType="solid">
        <fgColor theme="0" tint="-0.499984740745262"/>
        <bgColor indexed="64"/>
      </patternFill>
    </fill>
    <fill>
      <patternFill patternType="solid">
        <fgColor theme="1" tint="0.499984740745262"/>
        <bgColor indexed="64"/>
      </patternFill>
    </fill>
    <fill>
      <patternFill patternType="solid">
        <fgColor rgb="FFFFFFFF"/>
        <bgColor indexed="64"/>
      </patternFill>
    </fill>
    <fill>
      <patternFill patternType="solid">
        <fgColor theme="7" tint="0.39997558519241921"/>
        <bgColor indexed="64"/>
      </patternFill>
    </fill>
    <fill>
      <patternFill patternType="solid">
        <fgColor theme="2" tint="-0.249977111117893"/>
        <bgColor indexed="64"/>
      </patternFill>
    </fill>
    <fill>
      <patternFill patternType="solid">
        <fgColor theme="0"/>
        <bgColor indexed="64"/>
      </patternFill>
    </fill>
    <fill>
      <patternFill patternType="solid">
        <fgColor theme="1" tint="0.34998626667073579"/>
        <bgColor indexed="64"/>
      </patternFill>
    </fill>
    <fill>
      <patternFill patternType="solid">
        <fgColor theme="2"/>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right style="medium">
        <color indexed="64"/>
      </right>
      <top style="thin">
        <color indexed="64"/>
      </top>
      <bottom style="medium">
        <color indexed="64"/>
      </bottom>
      <diagonal/>
    </border>
  </borders>
  <cellStyleXfs count="4">
    <xf numFmtId="0" fontId="0"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64">
    <xf numFmtId="0" fontId="0" fillId="0" borderId="0" xfId="0"/>
    <xf numFmtId="0" fontId="2" fillId="0" borderId="0" xfId="0" applyFont="1" applyAlignment="1">
      <alignment horizontal="center" vertical="center" wrapText="1"/>
    </xf>
    <xf numFmtId="0" fontId="2" fillId="0" borderId="0" xfId="0" applyFont="1"/>
    <xf numFmtId="165" fontId="3" fillId="3" borderId="1" xfId="1" applyNumberFormat="1" applyFont="1" applyFill="1" applyBorder="1" applyAlignment="1">
      <alignment horizontal="center" vertical="center" wrapText="1"/>
    </xf>
    <xf numFmtId="164" fontId="2" fillId="0" borderId="1" xfId="1" applyNumberFormat="1" applyFont="1" applyFill="1" applyBorder="1" applyAlignment="1">
      <alignment horizontal="center" vertical="center" wrapText="1"/>
    </xf>
    <xf numFmtId="164" fontId="2" fillId="0" borderId="1" xfId="0" applyNumberFormat="1" applyFont="1" applyBorder="1" applyAlignment="1">
      <alignment vertical="center"/>
    </xf>
    <xf numFmtId="164" fontId="2" fillId="0" borderId="14" xfId="0" applyNumberFormat="1" applyFont="1" applyBorder="1" applyAlignment="1">
      <alignment vertical="center"/>
    </xf>
    <xf numFmtId="164" fontId="2" fillId="0" borderId="0" xfId="0" applyNumberFormat="1" applyFont="1" applyAlignment="1">
      <alignment horizontal="center" vertical="center" wrapText="1"/>
    </xf>
    <xf numFmtId="0" fontId="5" fillId="4" borderId="2" xfId="0" applyFont="1" applyFill="1" applyBorder="1" applyAlignment="1">
      <alignment horizontal="center" vertical="center" wrapText="1"/>
    </xf>
    <xf numFmtId="0" fontId="2" fillId="0" borderId="3"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1" xfId="0" applyFont="1" applyBorder="1" applyAlignment="1">
      <alignment horizontal="center" vertical="center" wrapText="1"/>
    </xf>
    <xf numFmtId="0" fontId="2" fillId="4" borderId="1" xfId="0" applyFont="1" applyFill="1" applyBorder="1" applyAlignment="1">
      <alignment horizontal="center" vertical="center" wrapText="1"/>
    </xf>
    <xf numFmtId="0" fontId="5" fillId="0" borderId="0" xfId="0" applyFont="1" applyAlignment="1">
      <alignment horizontal="center" vertical="center" wrapText="1"/>
    </xf>
    <xf numFmtId="0" fontId="2" fillId="0" borderId="0" xfId="0" applyFont="1" applyAlignment="1">
      <alignment horizontal="left" vertical="center" wrapText="1"/>
    </xf>
    <xf numFmtId="0" fontId="4" fillId="0" borderId="1" xfId="0" applyFont="1" applyBorder="1" applyAlignment="1">
      <alignment horizontal="left" vertical="center" wrapText="1"/>
    </xf>
    <xf numFmtId="164" fontId="2" fillId="0" borderId="1" xfId="0" applyNumberFormat="1" applyFont="1" applyFill="1" applyBorder="1" applyAlignment="1">
      <alignment vertical="center"/>
    </xf>
    <xf numFmtId="164" fontId="6" fillId="0" borderId="1" xfId="1" applyNumberFormat="1" applyFont="1" applyBorder="1" applyAlignment="1">
      <alignment horizontal="center" vertical="center" wrapText="1"/>
    </xf>
    <xf numFmtId="165" fontId="3" fillId="3" borderId="10" xfId="1" applyNumberFormat="1" applyFont="1" applyFill="1" applyBorder="1" applyAlignment="1">
      <alignment horizontal="center" vertical="center" wrapText="1"/>
    </xf>
    <xf numFmtId="165" fontId="3" fillId="3" borderId="13" xfId="1" applyNumberFormat="1" applyFont="1" applyFill="1" applyBorder="1" applyAlignment="1">
      <alignment horizontal="center" vertical="center" wrapText="1"/>
    </xf>
    <xf numFmtId="0" fontId="3" fillId="7" borderId="0" xfId="0" applyFont="1" applyFill="1" applyBorder="1" applyAlignment="1">
      <alignment horizontal="center" vertical="center" wrapText="1"/>
    </xf>
    <xf numFmtId="0" fontId="2" fillId="7" borderId="0" xfId="0" applyFont="1" applyFill="1" applyAlignment="1">
      <alignment horizontal="center" vertical="center" wrapText="1"/>
    </xf>
    <xf numFmtId="0" fontId="2" fillId="7" borderId="0" xfId="0" applyFont="1" applyFill="1"/>
    <xf numFmtId="164" fontId="5" fillId="5" borderId="19" xfId="0" applyNumberFormat="1" applyFont="1" applyFill="1" applyBorder="1" applyAlignment="1">
      <alignment vertical="center"/>
    </xf>
    <xf numFmtId="164" fontId="2" fillId="0" borderId="1" xfId="2" applyNumberFormat="1" applyFont="1" applyFill="1" applyBorder="1" applyAlignment="1">
      <alignment horizontal="center" vertical="center" wrapText="1"/>
    </xf>
    <xf numFmtId="0" fontId="5" fillId="0" borderId="1" xfId="0" applyFont="1" applyBorder="1" applyAlignment="1">
      <alignment horizontal="center" vertical="center" wrapText="1"/>
    </xf>
    <xf numFmtId="164" fontId="5" fillId="5" borderId="1" xfId="1" applyNumberFormat="1" applyFont="1" applyFill="1" applyBorder="1" applyAlignment="1">
      <alignment horizontal="center" vertical="center" wrapText="1"/>
    </xf>
    <xf numFmtId="165" fontId="7" fillId="8" borderId="4" xfId="1" applyNumberFormat="1" applyFont="1" applyFill="1" applyBorder="1" applyAlignment="1">
      <alignment horizontal="center" vertical="center" wrapText="1"/>
    </xf>
    <xf numFmtId="165" fontId="7" fillId="8" borderId="1" xfId="1" applyNumberFormat="1" applyFont="1" applyFill="1" applyBorder="1" applyAlignment="1">
      <alignment horizontal="center" vertical="center" wrapText="1"/>
    </xf>
    <xf numFmtId="0" fontId="8" fillId="9" borderId="1" xfId="0" applyFont="1" applyFill="1" applyBorder="1"/>
    <xf numFmtId="167" fontId="8" fillId="0" borderId="1" xfId="0" applyNumberFormat="1" applyFont="1" applyBorder="1"/>
    <xf numFmtId="164" fontId="8" fillId="6" borderId="1" xfId="2" applyNumberFormat="1" applyFont="1" applyFill="1" applyBorder="1"/>
    <xf numFmtId="0" fontId="8" fillId="0" borderId="0" xfId="0" applyFont="1"/>
    <xf numFmtId="164" fontId="8" fillId="0" borderId="0" xfId="2" applyNumberFormat="1" applyFont="1" applyFill="1" applyBorder="1"/>
    <xf numFmtId="0" fontId="9" fillId="0" borderId="0" xfId="0" applyFont="1"/>
    <xf numFmtId="0" fontId="9" fillId="0" borderId="1" xfId="0" applyFont="1" applyBorder="1" applyAlignment="1">
      <alignment horizontal="center"/>
    </xf>
    <xf numFmtId="0" fontId="9" fillId="0" borderId="0" xfId="0" applyFont="1" applyAlignment="1">
      <alignment horizontal="center"/>
    </xf>
    <xf numFmtId="0" fontId="8" fillId="0" borderId="1" xfId="0" applyFont="1" applyBorder="1" applyAlignment="1">
      <alignment wrapText="1"/>
    </xf>
    <xf numFmtId="168" fontId="8" fillId="0" borderId="1" xfId="0" applyNumberFormat="1" applyFont="1" applyBorder="1" applyAlignment="1">
      <alignment horizontal="center"/>
    </xf>
    <xf numFmtId="164" fontId="9" fillId="7" borderId="1" xfId="1" applyNumberFormat="1" applyFont="1" applyFill="1" applyBorder="1" applyAlignment="1">
      <alignment wrapText="1"/>
    </xf>
    <xf numFmtId="164" fontId="9" fillId="7" borderId="1" xfId="1" applyNumberFormat="1" applyFont="1" applyFill="1" applyBorder="1" applyAlignment="1">
      <alignment horizontal="center" wrapText="1"/>
    </xf>
    <xf numFmtId="0" fontId="8" fillId="7" borderId="0" xfId="0" applyFont="1" applyFill="1"/>
    <xf numFmtId="164" fontId="9" fillId="7" borderId="0" xfId="0" applyNumberFormat="1" applyFont="1" applyFill="1" applyAlignment="1">
      <alignment horizontal="center"/>
    </xf>
    <xf numFmtId="0" fontId="8" fillId="9" borderId="1" xfId="0" applyFont="1" applyFill="1" applyBorder="1" applyAlignment="1">
      <alignment wrapText="1"/>
    </xf>
    <xf numFmtId="164" fontId="5" fillId="5" borderId="1" xfId="0" applyNumberFormat="1" applyFont="1" applyFill="1" applyBorder="1" applyAlignment="1">
      <alignment vertical="center"/>
    </xf>
    <xf numFmtId="0" fontId="2" fillId="0" borderId="3" xfId="0" applyFont="1" applyBorder="1" applyAlignment="1">
      <alignment horizontal="left" vertical="center" wrapText="1"/>
    </xf>
    <xf numFmtId="0" fontId="0" fillId="0" borderId="0" xfId="0" applyAlignment="1">
      <alignment vertical="top" wrapText="1"/>
    </xf>
    <xf numFmtId="0" fontId="3" fillId="3" borderId="1" xfId="0" applyFont="1" applyFill="1" applyBorder="1" applyAlignment="1">
      <alignment horizontal="center" vertical="center" wrapText="1"/>
    </xf>
    <xf numFmtId="0" fontId="5" fillId="0" borderId="7" xfId="0" applyFont="1" applyBorder="1" applyAlignment="1">
      <alignment horizontal="center" vertical="center" wrapText="1"/>
    </xf>
    <xf numFmtId="0" fontId="5" fillId="0" borderId="16" xfId="0" applyFont="1" applyBorder="1" applyAlignment="1">
      <alignment horizontal="center" vertical="center" wrapText="1"/>
    </xf>
    <xf numFmtId="0" fontId="5" fillId="0" borderId="15" xfId="0" applyFont="1" applyBorder="1" applyAlignment="1">
      <alignment horizontal="center" vertical="center" wrapText="1"/>
    </xf>
    <xf numFmtId="0" fontId="3" fillId="2" borderId="8"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3" fillId="3" borderId="17" xfId="0" applyFont="1" applyFill="1" applyBorder="1" applyAlignment="1">
      <alignment horizontal="center" vertical="center" wrapText="1"/>
    </xf>
    <xf numFmtId="0" fontId="3" fillId="3" borderId="18"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3" fillId="3" borderId="12" xfId="0" applyFont="1" applyFill="1" applyBorder="1" applyAlignment="1">
      <alignment horizontal="center" vertical="center" wrapText="1"/>
    </xf>
    <xf numFmtId="164" fontId="5" fillId="0" borderId="1" xfId="0" applyNumberFormat="1" applyFont="1" applyBorder="1" applyAlignment="1">
      <alignment horizontal="center" vertical="center" wrapText="1"/>
    </xf>
    <xf numFmtId="0" fontId="3" fillId="2" borderId="1" xfId="0" applyFont="1" applyFill="1" applyBorder="1" applyAlignment="1">
      <alignment horizontal="center" vertical="center" wrapText="1"/>
    </xf>
    <xf numFmtId="165" fontId="3" fillId="3" borderId="1" xfId="1" applyNumberFormat="1" applyFont="1" applyFill="1" applyBorder="1" applyAlignment="1">
      <alignment horizontal="center" vertical="center" wrapText="1"/>
    </xf>
  </cellXfs>
  <cellStyles count="4">
    <cellStyle name="Moneda" xfId="1" builtinId="4"/>
    <cellStyle name="Moneda 2" xfId="2" xr:uid="{89B2B347-F716-40A0-8577-387ABF6497B5}"/>
    <cellStyle name="Moneda 3" xfId="3" xr:uid="{546E05B7-BFD7-4D37-9BC8-4D99DD400DFD}"/>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A6DB20-7A5D-434E-8139-B5A900056932}">
  <sheetPr>
    <pageSetUpPr fitToPage="1"/>
  </sheetPr>
  <dimension ref="A1:L23"/>
  <sheetViews>
    <sheetView tabSelected="1" zoomScale="70" zoomScaleNormal="70" workbookViewId="0">
      <selection activeCell="A21" sqref="A21:XFD21"/>
    </sheetView>
  </sheetViews>
  <sheetFormatPr baseColWidth="10" defaultColWidth="11.5546875" defaultRowHeight="14.4" x14ac:dyDescent="0.3"/>
  <cols>
    <col min="1" max="1" width="8.88671875" style="1" customWidth="1"/>
    <col min="2" max="2" width="28" style="13" customWidth="1"/>
    <col min="3" max="3" width="53.5546875" style="14" customWidth="1"/>
    <col min="4" max="4" width="40.21875" style="1" customWidth="1"/>
    <col min="5" max="7" width="16.5546875" style="1" customWidth="1"/>
    <col min="8" max="8" width="19.6640625" style="1" customWidth="1"/>
    <col min="9" max="9" width="26.5546875" style="1" customWidth="1"/>
    <col min="10" max="10" width="19.6640625" style="1" customWidth="1"/>
    <col min="11" max="11" width="19.88671875" style="2" customWidth="1"/>
    <col min="12" max="12" width="24.6640625" style="2" customWidth="1"/>
    <col min="13" max="16384" width="11.5546875" style="2"/>
  </cols>
  <sheetData>
    <row r="1" spans="1:12" ht="15" customHeight="1" thickBot="1" x14ac:dyDescent="0.35">
      <c r="A1" s="51" t="s">
        <v>17</v>
      </c>
      <c r="B1" s="52"/>
      <c r="C1" s="52"/>
      <c r="D1" s="52"/>
      <c r="E1" s="53"/>
      <c r="F1" s="20"/>
      <c r="G1" s="20"/>
      <c r="H1" s="21"/>
      <c r="I1" s="21"/>
      <c r="J1" s="21"/>
      <c r="K1" s="22"/>
      <c r="L1" s="22"/>
    </row>
    <row r="2" spans="1:12" ht="17.399999999999999" customHeight="1" x14ac:dyDescent="0.3">
      <c r="A2" s="54" t="s">
        <v>2</v>
      </c>
      <c r="B2" s="47" t="s">
        <v>4</v>
      </c>
      <c r="C2" s="57" t="s">
        <v>5</v>
      </c>
      <c r="D2" s="47" t="s">
        <v>6</v>
      </c>
      <c r="E2" s="59" t="s">
        <v>0</v>
      </c>
      <c r="F2" s="47" t="s">
        <v>30</v>
      </c>
      <c r="G2" s="47"/>
      <c r="H2" s="47"/>
      <c r="I2" s="47"/>
      <c r="J2" s="47"/>
      <c r="K2" s="47"/>
      <c r="L2" s="18" t="s">
        <v>12</v>
      </c>
    </row>
    <row r="3" spans="1:12" ht="70.2" customHeight="1" thickBot="1" x14ac:dyDescent="0.35">
      <c r="A3" s="55"/>
      <c r="B3" s="56"/>
      <c r="C3" s="58"/>
      <c r="D3" s="56"/>
      <c r="E3" s="60"/>
      <c r="F3" s="27" t="s">
        <v>18</v>
      </c>
      <c r="G3" s="28" t="s">
        <v>19</v>
      </c>
      <c r="H3" s="3" t="s">
        <v>7</v>
      </c>
      <c r="I3" s="3" t="s">
        <v>8</v>
      </c>
      <c r="J3" s="3" t="s">
        <v>9</v>
      </c>
      <c r="K3" s="3" t="s">
        <v>11</v>
      </c>
      <c r="L3" s="19"/>
    </row>
    <row r="4" spans="1:12" ht="193.2" customHeight="1" x14ac:dyDescent="0.3">
      <c r="A4" s="8">
        <v>1</v>
      </c>
      <c r="B4" s="9" t="s">
        <v>28</v>
      </c>
      <c r="C4" s="45" t="s">
        <v>26</v>
      </c>
      <c r="D4" s="1" t="s">
        <v>27</v>
      </c>
      <c r="E4" s="10">
        <v>66</v>
      </c>
      <c r="F4" s="11" t="str">
        <f>IF(K4="","",(IFERROR(IF(K4&lt;=L4,"SI","NO"),"")))</f>
        <v>SI</v>
      </c>
      <c r="G4" s="11" t="s">
        <v>29</v>
      </c>
      <c r="H4" s="24">
        <v>7053651</v>
      </c>
      <c r="I4" s="4">
        <f>H4*19%</f>
        <v>1340193.69</v>
      </c>
      <c r="J4" s="4">
        <f>H4+I4</f>
        <v>8393844.6899999995</v>
      </c>
      <c r="K4" s="5">
        <f>J4*E4</f>
        <v>553993749.53999996</v>
      </c>
      <c r="L4" s="6">
        <v>553993990</v>
      </c>
    </row>
    <row r="5" spans="1:12" ht="31.2" customHeight="1" thickBot="1" x14ac:dyDescent="0.35">
      <c r="A5" s="48" t="s">
        <v>1</v>
      </c>
      <c r="B5" s="49"/>
      <c r="C5" s="49"/>
      <c r="D5" s="49"/>
      <c r="E5" s="49"/>
      <c r="F5" s="48" t="s">
        <v>31</v>
      </c>
      <c r="G5" s="49"/>
      <c r="H5" s="49"/>
      <c r="I5" s="49"/>
      <c r="J5" s="50"/>
      <c r="K5" s="26">
        <f>SUM(K4:K4)</f>
        <v>553993749.53999996</v>
      </c>
      <c r="L5" s="23">
        <v>553993990</v>
      </c>
    </row>
    <row r="6" spans="1:12" x14ac:dyDescent="0.3">
      <c r="J6" s="7"/>
    </row>
    <row r="11" spans="1:12" x14ac:dyDescent="0.3">
      <c r="C11" s="29" t="s">
        <v>16</v>
      </c>
      <c r="D11" s="30">
        <f>L5</f>
        <v>553993990</v>
      </c>
    </row>
    <row r="12" spans="1:12" x14ac:dyDescent="0.3">
      <c r="C12" s="29" t="s">
        <v>20</v>
      </c>
      <c r="D12" s="31">
        <f>D11*0.8</f>
        <v>443195192</v>
      </c>
    </row>
    <row r="13" spans="1:12" x14ac:dyDescent="0.3">
      <c r="C13" s="32"/>
      <c r="D13" s="33"/>
    </row>
    <row r="14" spans="1:12" x14ac:dyDescent="0.3">
      <c r="C14" s="34"/>
      <c r="D14" s="34"/>
    </row>
    <row r="15" spans="1:12" x14ac:dyDescent="0.3">
      <c r="C15" s="29" t="s">
        <v>21</v>
      </c>
      <c r="D15" s="35">
        <v>1</v>
      </c>
    </row>
    <row r="16" spans="1:12" x14ac:dyDescent="0.3">
      <c r="C16" s="34"/>
      <c r="D16" s="36"/>
    </row>
    <row r="17" spans="3:4" x14ac:dyDescent="0.3">
      <c r="C17" s="29" t="s">
        <v>22</v>
      </c>
      <c r="D17" s="35">
        <v>0</v>
      </c>
    </row>
    <row r="18" spans="3:4" x14ac:dyDescent="0.3">
      <c r="C18" s="37"/>
      <c r="D18" s="38"/>
    </row>
    <row r="19" spans="3:4" x14ac:dyDescent="0.3">
      <c r="C19" s="34"/>
      <c r="D19" s="34"/>
    </row>
    <row r="20" spans="3:4" x14ac:dyDescent="0.3">
      <c r="C20" s="29" t="s">
        <v>23</v>
      </c>
      <c r="D20" s="35">
        <v>1</v>
      </c>
    </row>
    <row r="21" spans="3:4" x14ac:dyDescent="0.3">
      <c r="C21" s="39" t="s">
        <v>30</v>
      </c>
      <c r="D21" s="40">
        <v>553993749.53999996</v>
      </c>
    </row>
    <row r="22" spans="3:4" x14ac:dyDescent="0.3">
      <c r="C22" s="41"/>
      <c r="D22" s="42"/>
    </row>
    <row r="23" spans="3:4" ht="28.8" x14ac:dyDescent="0.3">
      <c r="C23" s="43" t="s">
        <v>24</v>
      </c>
      <c r="D23" s="35">
        <v>0</v>
      </c>
    </row>
  </sheetData>
  <mergeCells count="9">
    <mergeCell ref="F2:K2"/>
    <mergeCell ref="F5:J5"/>
    <mergeCell ref="A1:E1"/>
    <mergeCell ref="A2:A3"/>
    <mergeCell ref="B2:B3"/>
    <mergeCell ref="C2:C3"/>
    <mergeCell ref="D2:D3"/>
    <mergeCell ref="E2:E3"/>
    <mergeCell ref="A5:E5"/>
  </mergeCells>
  <pageMargins left="0.7" right="0.7" top="0.75" bottom="0.75" header="0.3" footer="0.3"/>
  <pageSetup scale="57"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91698C-48B4-4D46-BDF8-02C4B2F0C0C2}">
  <sheetPr>
    <pageSetUpPr fitToPage="1"/>
  </sheetPr>
  <dimension ref="A1:O23"/>
  <sheetViews>
    <sheetView topLeftCell="A2" zoomScale="60" zoomScaleNormal="60" workbookViewId="0">
      <selection activeCell="C20" sqref="C20"/>
    </sheetView>
  </sheetViews>
  <sheetFormatPr baseColWidth="10" defaultColWidth="11.5546875" defaultRowHeight="14.4" x14ac:dyDescent="0.3"/>
  <cols>
    <col min="1" max="1" width="8.88671875" style="1" customWidth="1"/>
    <col min="2" max="2" width="28" style="13" customWidth="1"/>
    <col min="3" max="3" width="53.5546875" style="14" customWidth="1"/>
    <col min="4" max="4" width="26" style="1" customWidth="1"/>
    <col min="5" max="7" width="16.5546875" style="1" customWidth="1"/>
    <col min="8" max="8" width="19.6640625" style="1" customWidth="1"/>
    <col min="9" max="9" width="26.5546875" style="1" customWidth="1"/>
    <col min="10" max="10" width="19.6640625" style="1" customWidth="1"/>
    <col min="11" max="11" width="19.88671875" style="2" customWidth="1"/>
    <col min="12" max="12" width="24.6640625" style="2" customWidth="1"/>
    <col min="13" max="14" width="11.5546875" style="2"/>
    <col min="15" max="15" width="46.88671875" style="2" customWidth="1"/>
    <col min="16" max="16384" width="11.5546875" style="2"/>
  </cols>
  <sheetData>
    <row r="1" spans="1:15" ht="79.95" customHeight="1" x14ac:dyDescent="0.3">
      <c r="A1" s="62" t="s">
        <v>25</v>
      </c>
      <c r="B1" s="62"/>
      <c r="C1" s="62"/>
      <c r="D1" s="62"/>
      <c r="E1" s="62"/>
      <c r="F1" s="62"/>
      <c r="G1" s="62"/>
      <c r="H1" s="62"/>
      <c r="I1" s="62"/>
      <c r="J1" s="62"/>
      <c r="K1" s="62"/>
      <c r="L1" s="62"/>
    </row>
    <row r="2" spans="1:15" ht="17.399999999999999" customHeight="1" x14ac:dyDescent="0.3">
      <c r="A2" s="47" t="s">
        <v>2</v>
      </c>
      <c r="B2" s="47" t="s">
        <v>4</v>
      </c>
      <c r="C2" s="47" t="s">
        <v>5</v>
      </c>
      <c r="D2" s="47" t="s">
        <v>6</v>
      </c>
      <c r="E2" s="47" t="s">
        <v>0</v>
      </c>
      <c r="F2" s="47" t="s">
        <v>30</v>
      </c>
      <c r="G2" s="47"/>
      <c r="H2" s="47"/>
      <c r="I2" s="47"/>
      <c r="J2" s="47"/>
      <c r="K2" s="47"/>
      <c r="L2" s="63" t="s">
        <v>12</v>
      </c>
    </row>
    <row r="3" spans="1:15" ht="70.2" customHeight="1" x14ac:dyDescent="0.3">
      <c r="A3" s="47"/>
      <c r="B3" s="47"/>
      <c r="C3" s="47"/>
      <c r="D3" s="47"/>
      <c r="E3" s="47"/>
      <c r="F3" s="27" t="s">
        <v>18</v>
      </c>
      <c r="G3" s="28" t="s">
        <v>19</v>
      </c>
      <c r="H3" s="3" t="s">
        <v>7</v>
      </c>
      <c r="I3" s="3" t="s">
        <v>8</v>
      </c>
      <c r="J3" s="3" t="s">
        <v>9</v>
      </c>
      <c r="K3" s="3" t="s">
        <v>11</v>
      </c>
      <c r="L3" s="63"/>
    </row>
    <row r="4" spans="1:15" ht="388.2" customHeight="1" x14ac:dyDescent="0.3">
      <c r="A4" s="25">
        <v>1</v>
      </c>
      <c r="B4" s="11" t="s">
        <v>13</v>
      </c>
      <c r="C4" s="15" t="s">
        <v>10</v>
      </c>
      <c r="D4" s="12" t="s">
        <v>3</v>
      </c>
      <c r="E4" s="11">
        <v>20</v>
      </c>
      <c r="F4" s="11" t="str">
        <f>IF(K4="","",(IFERROR(IF(K4&lt;=L4,"SI","NO"),"")))</f>
        <v>SI</v>
      </c>
      <c r="G4" s="11"/>
      <c r="H4" s="17">
        <v>17035992</v>
      </c>
      <c r="I4" s="4">
        <f t="shared" ref="I4" si="0">H4*19%</f>
        <v>3236838.48</v>
      </c>
      <c r="J4" s="4">
        <f t="shared" ref="J4" si="1">H4+I4</f>
        <v>20272830.48</v>
      </c>
      <c r="K4" s="16">
        <f t="shared" ref="K4" si="2">J4*E4</f>
        <v>405456609.60000002</v>
      </c>
      <c r="L4" s="5">
        <v>405456661.64266664</v>
      </c>
      <c r="O4" s="46"/>
    </row>
    <row r="5" spans="1:15" ht="388.2" customHeight="1" x14ac:dyDescent="0.3">
      <c r="A5" s="25">
        <v>2</v>
      </c>
      <c r="B5" s="11" t="s">
        <v>14</v>
      </c>
      <c r="C5" s="15" t="s">
        <v>15</v>
      </c>
      <c r="D5" s="12" t="s">
        <v>3</v>
      </c>
      <c r="E5" s="11">
        <v>10</v>
      </c>
      <c r="F5" s="11" t="str">
        <f>IF(K5="","",(IFERROR(IF(K5&lt;=L5,"SI","NO"),"")))</f>
        <v>SI</v>
      </c>
      <c r="G5" s="11"/>
      <c r="H5" s="17">
        <v>23345176</v>
      </c>
      <c r="I5" s="4">
        <f t="shared" ref="I5" si="3">H5*19%</f>
        <v>4435583.4400000004</v>
      </c>
      <c r="J5" s="4">
        <f t="shared" ref="J5" si="4">H5+I5</f>
        <v>27780759.440000001</v>
      </c>
      <c r="K5" s="16">
        <f t="shared" ref="K5" si="5">J5*E5</f>
        <v>277807594.40000004</v>
      </c>
      <c r="L5" s="5">
        <v>277807660.72266668</v>
      </c>
    </row>
    <row r="6" spans="1:15" ht="31.2" customHeight="1" x14ac:dyDescent="0.3">
      <c r="A6" s="48" t="s">
        <v>1</v>
      </c>
      <c r="B6" s="49"/>
      <c r="C6" s="49"/>
      <c r="D6" s="49"/>
      <c r="E6" s="49"/>
      <c r="F6" s="61" t="s">
        <v>31</v>
      </c>
      <c r="G6" s="61"/>
      <c r="H6" s="61"/>
      <c r="I6" s="61"/>
      <c r="J6" s="61"/>
      <c r="K6" s="26">
        <f>SUM(K4:K5)</f>
        <v>683264204</v>
      </c>
      <c r="L6" s="44">
        <v>683264322.36533332</v>
      </c>
    </row>
    <row r="7" spans="1:15" x14ac:dyDescent="0.3">
      <c r="J7" s="7"/>
    </row>
    <row r="11" spans="1:15" x14ac:dyDescent="0.3">
      <c r="C11" s="29" t="s">
        <v>16</v>
      </c>
      <c r="D11" s="30">
        <f>L6</f>
        <v>683264322.36533332</v>
      </c>
    </row>
    <row r="12" spans="1:15" x14ac:dyDescent="0.3">
      <c r="C12" s="29" t="s">
        <v>20</v>
      </c>
      <c r="D12" s="31">
        <f>D11*0.8</f>
        <v>546611457.89226663</v>
      </c>
    </row>
    <row r="13" spans="1:15" x14ac:dyDescent="0.3">
      <c r="C13" s="32"/>
      <c r="D13" s="33"/>
    </row>
    <row r="14" spans="1:15" x14ac:dyDescent="0.3">
      <c r="C14" s="34"/>
      <c r="D14" s="34"/>
    </row>
    <row r="15" spans="1:15" x14ac:dyDescent="0.3">
      <c r="C15" s="29" t="s">
        <v>21</v>
      </c>
      <c r="D15" s="35">
        <v>1</v>
      </c>
    </row>
    <row r="16" spans="1:15" x14ac:dyDescent="0.3">
      <c r="C16" s="34"/>
      <c r="D16" s="36"/>
    </row>
    <row r="17" spans="3:4" x14ac:dyDescent="0.3">
      <c r="C17" s="29" t="s">
        <v>22</v>
      </c>
      <c r="D17" s="35">
        <v>0</v>
      </c>
    </row>
    <row r="18" spans="3:4" x14ac:dyDescent="0.3">
      <c r="C18" s="37"/>
      <c r="D18" s="38"/>
    </row>
    <row r="19" spans="3:4" x14ac:dyDescent="0.3">
      <c r="C19" s="34"/>
      <c r="D19" s="34"/>
    </row>
    <row r="20" spans="3:4" x14ac:dyDescent="0.3">
      <c r="C20" s="29" t="s">
        <v>23</v>
      </c>
      <c r="D20" s="35">
        <v>1</v>
      </c>
    </row>
    <row r="21" spans="3:4" x14ac:dyDescent="0.3">
      <c r="C21" s="39" t="s">
        <v>30</v>
      </c>
      <c r="D21" s="40">
        <v>683264204</v>
      </c>
    </row>
    <row r="22" spans="3:4" x14ac:dyDescent="0.3">
      <c r="C22" s="41"/>
      <c r="D22" s="42"/>
    </row>
    <row r="23" spans="3:4" ht="28.8" x14ac:dyDescent="0.3">
      <c r="C23" s="43" t="s">
        <v>24</v>
      </c>
      <c r="D23" s="35">
        <v>0</v>
      </c>
    </row>
  </sheetData>
  <mergeCells count="10">
    <mergeCell ref="A6:E6"/>
    <mergeCell ref="F6:J6"/>
    <mergeCell ref="A1:L1"/>
    <mergeCell ref="L2:L3"/>
    <mergeCell ref="A2:A3"/>
    <mergeCell ref="B2:B3"/>
    <mergeCell ref="C2:C3"/>
    <mergeCell ref="D2:D3"/>
    <mergeCell ref="E2:E3"/>
    <mergeCell ref="F2:K2"/>
  </mergeCells>
  <pageMargins left="0.7" right="0.7" top="0.75" bottom="0.75" header="0.3" footer="0.3"/>
  <pageSetup scale="57"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GRUPO 1</vt:lpstr>
      <vt:lpstr>GRUPO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Angelica Maria Villalba Eliach</dc:creator>
  <cp:lastModifiedBy>USUARIO</cp:lastModifiedBy>
  <cp:lastPrinted>2025-08-23T03:19:53Z</cp:lastPrinted>
  <dcterms:created xsi:type="dcterms:W3CDTF">2025-08-08T13:20:36Z</dcterms:created>
  <dcterms:modified xsi:type="dcterms:W3CDTF">2025-09-30T23:13:27Z</dcterms:modified>
</cp:coreProperties>
</file>