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835e9de78d4c1bd/Escritorio/CFAFC/BIENES Y SERVICIOS/CUBIERTAS/NUEVO PROCESO/"/>
    </mc:Choice>
  </mc:AlternateContent>
  <xr:revisionPtr revIDLastSave="33" documentId="8_{85134BB8-C949-4E65-99AF-BF97F4540447}" xr6:coauthVersionLast="47" xr6:coauthVersionMax="47" xr10:uidLastSave="{19A8A65C-761A-497F-9C2B-045D58E5A8AE}"/>
  <bookViews>
    <workbookView xWindow="-120" yWindow="-120" windowWidth="29040" windowHeight="15720" xr2:uid="{7C8A8AA7-B0F5-4548-AC95-3273583EEA2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1" l="1"/>
  <c r="K14" i="1"/>
  <c r="J5" i="1"/>
  <c r="K5" i="1" s="1"/>
  <c r="J6" i="1"/>
  <c r="K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J14" i="1"/>
  <c r="J4" i="1"/>
  <c r="K4" i="1" s="1"/>
  <c r="I5" i="1"/>
  <c r="I6" i="1"/>
  <c r="I7" i="1"/>
  <c r="I8" i="1"/>
  <c r="I9" i="1"/>
  <c r="I10" i="1"/>
  <c r="I11" i="1"/>
  <c r="I12" i="1"/>
  <c r="I13" i="1"/>
  <c r="I14" i="1"/>
  <c r="I4" i="1"/>
  <c r="I15" i="1" s="1"/>
  <c r="G5" i="1"/>
  <c r="G6" i="1"/>
  <c r="G7" i="1"/>
  <c r="G8" i="1"/>
  <c r="G9" i="1"/>
  <c r="G10" i="1"/>
  <c r="G11" i="1"/>
  <c r="G12" i="1"/>
  <c r="G13" i="1"/>
  <c r="G14" i="1"/>
  <c r="G4" i="1"/>
  <c r="G15" i="1" s="1"/>
  <c r="I17" i="1" l="1"/>
  <c r="I16" i="1"/>
  <c r="I18" i="1" s="1"/>
  <c r="G16" i="1"/>
  <c r="G18" i="1" s="1"/>
  <c r="G17" i="1"/>
  <c r="K15" i="1"/>
  <c r="K16" i="1" s="1"/>
  <c r="K17" i="1" l="1"/>
  <c r="K18" i="1" s="1"/>
</calcChain>
</file>

<file path=xl/sharedStrings.xml><?xml version="1.0" encoding="utf-8"?>
<sst xmlns="http://schemas.openxmlformats.org/spreadsheetml/2006/main" count="43" uniqueCount="33">
  <si>
    <t>MANTENIMIENTO</t>
  </si>
  <si>
    <t>DESCRIPCIÓN</t>
  </si>
  <si>
    <t>CUBIERTAS</t>
  </si>
  <si>
    <t>RED HIDROSANITARIA</t>
  </si>
  <si>
    <t>ITEM</t>
  </si>
  <si>
    <t>DESMONTE DE IMPERMEABILIZACIÓN EXISTENTE EN CUBIERTA. (RETIRO EXCLUSIVO DE LA CAPA IMPERMEABILIZANTE ACTUAL).</t>
  </si>
  <si>
    <t>DESMONTE Y TRASLADO DE TEJAS EN MAL ESTADO, INCLUYENDO RETIRO DE ELEMENTOS DE FIJACIÓN.</t>
  </si>
  <si>
    <t>SUMINISTRO E INSTALACIÓN DE 3 TEJAS DE CANALETA ROJA TIPO 1X6 METROS, CALIBRE 28 (0,36 MM), INCLUYENDO HERRAJES Y ACCESORIOS PARA SU CORRECTA FIJACIÓN.</t>
  </si>
  <si>
    <t>LAVADO Y LIMPIEZA SUPERFICIAL DEL ÁREA DE CUBIERTAS PREVIO A LA INSTALACIÓN DE TEJAS. SUPERVISADO TÉCNICAMENTE.</t>
  </si>
  <si>
    <t>SUMINISTRO E INSTALACIÓN DE M² DE MANTO ASFÁLTICO IMPERMEABILIZANTE CON FOIL DE ALUMINIO DE 3 MM, INCLUYENDO CORRECCIÓN DE NIVELACIÓN Y RESANE DE MORTERO DE PENDIENTE HACIA CANALES EXISTENTES. INCLUYE LIMPIEZA SUPERFICIAL PREVIA.</t>
  </si>
  <si>
    <t>SUMINISTRO E INSTALACIÓN DE FLANCHE PERIMETRAL METÁLICO, INCLUYENDO SELLAMIENTO DE JUNTAS. INCLUYE LIMPIEZA SUPERFICIAL PREVIA.</t>
  </si>
  <si>
    <t>SUMINISTRO Y APLICACIÓN DE DOS MANOS DE PINTURA ROJA IMPERMEABILIZANTE EN ÁREA DE 1.200 M² DE TEJADO. INCLUYE LIMPIEZA SUPERFICIAL PREVIA.</t>
  </si>
  <si>
    <t>LAVADO Y LIMPIEZA GENERAL DE CANALES Y SONDEO DE BAJANTES INSTALADAS EN CUBIERTAS.</t>
  </si>
  <si>
    <t>DESMONTE Y TRASLADO DE CANALES Y BAJANTES DE AGUAS LLUVIAS EN MAL ESTADO, INCLUYENDO RETIRO DE ELEMENTOS DE FIJACIÓN.</t>
  </si>
  <si>
    <t>ASEO FINAL DEL ÁREA INTERVENIDA.</t>
  </si>
  <si>
    <t>RECOLECCIÓN Y DISPOSICIÓN FINAL DE ESCOMBROS EN ESCOMBRERA AUTORIZADA POR LA ENTIDAD COMPETENTE.</t>
  </si>
  <si>
    <t>m²</t>
  </si>
  <si>
    <t>ml</t>
  </si>
  <si>
    <t>vj</t>
  </si>
  <si>
    <t>CANTIDAD</t>
  </si>
  <si>
    <t>UNIDAD DE MEDIDA</t>
  </si>
  <si>
    <t xml:space="preserve"> VALOR UNITARIO SIN IVA </t>
  </si>
  <si>
    <t xml:space="preserve"> VALOR TOTAL </t>
  </si>
  <si>
    <t xml:space="preserve"> CONSTRUCCIONES CIVILES SAS </t>
  </si>
  <si>
    <t xml:space="preserve"> ESTRUCTURAS Y ACABADOS </t>
  </si>
  <si>
    <t>VALOR UNITARIO SIN IVA PROMEDIO</t>
  </si>
  <si>
    <t>VALOR TOTAL PROMEIDO</t>
  </si>
  <si>
    <t>PROMEDIO</t>
  </si>
  <si>
    <t>SUBTOTAL</t>
  </si>
  <si>
    <t>TOTAL IVA (UTILIDAD)</t>
  </si>
  <si>
    <t>TOTAL</t>
  </si>
  <si>
    <t>TOTAL AU (ADMINISTRACIÓN 15% Y UTILIDAD 5%) 20%</t>
  </si>
  <si>
    <t xml:space="preserve">ESTUDIO DE MERCADO MANTENIMIENTO CUBIERTAS Y RED HIDROSANITARIA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</si>
</sst>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</cellStyleXfs>
  <cellXfs count="26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4" fontId="3" fillId="4" borderId="1" xfId="1" applyFont="1" applyFill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44" fontId="3" fillId="5" borderId="1" xfId="1" applyFont="1" applyFill="1" applyBorder="1" applyAlignment="1">
      <alignment horizontal="center" vertical="center" wrapText="1"/>
    </xf>
    <xf numFmtId="44" fontId="3" fillId="6" borderId="1" xfId="1" applyFont="1" applyFill="1" applyBorder="1" applyAlignment="1">
      <alignment horizontal="center" vertical="center" wrapText="1"/>
    </xf>
    <xf numFmtId="44" fontId="2" fillId="0" borderId="1" xfId="1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44" fontId="2" fillId="0" borderId="0" xfId="1" applyFont="1" applyAlignment="1">
      <alignment vertical="center" wrapText="1"/>
    </xf>
    <xf numFmtId="44" fontId="2" fillId="0" borderId="0" xfId="1" applyFont="1" applyBorder="1" applyAlignment="1">
      <alignment vertical="center" wrapText="1"/>
    </xf>
    <xf numFmtId="44" fontId="2" fillId="0" borderId="2" xfId="1" applyFont="1" applyBorder="1" applyAlignment="1">
      <alignment vertical="center" wrapText="1"/>
    </xf>
    <xf numFmtId="44" fontId="3" fillId="0" borderId="0" xfId="1" applyFont="1" applyAlignment="1">
      <alignment horizontal="center" vertical="center" wrapText="1"/>
    </xf>
    <xf numFmtId="44" fontId="3" fillId="6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 vertical="center" wrapText="1"/>
    </xf>
    <xf numFmtId="44" fontId="3" fillId="4" borderId="1" xfId="1" applyFont="1" applyFill="1" applyBorder="1" applyAlignment="1">
      <alignment horizontal="center" vertical="center" wrapText="1"/>
    </xf>
    <xf numFmtId="44" fontId="3" fillId="5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">
    <cellStyle name="Moneda" xfId="1" builtinId="4"/>
    <cellStyle name="Moneda 2" xfId="2" xr:uid="{2AD4D836-A3DB-44B5-A92F-41FADF53505D}"/>
    <cellStyle name="Normal" xfId="0" builtinId="0"/>
    <cellStyle name="Normal 6" xfId="3" xr:uid="{647DC9FD-60C1-4FEE-9CD7-7A032CEC20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077FB-AEFF-4ABD-84A4-BCFFFFCF6391}">
  <dimension ref="A1:N19"/>
  <sheetViews>
    <sheetView showGridLines="0" tabSelected="1" zoomScaleNormal="100" workbookViewId="0">
      <pane xSplit="5" ySplit="3" topLeftCell="F4" activePane="bottomRight" state="frozen"/>
      <selection pane="topRight" activeCell="G1" sqref="G1"/>
      <selection pane="bottomLeft" activeCell="A4" sqref="A4"/>
      <selection pane="bottomRight" activeCell="F7" sqref="F7"/>
    </sheetView>
  </sheetViews>
  <sheetFormatPr baseColWidth="10" defaultColWidth="19.140625" defaultRowHeight="15" x14ac:dyDescent="0.25"/>
  <cols>
    <col min="1" max="1" width="21.85546875" style="13" customWidth="1"/>
    <col min="2" max="2" width="8.7109375" style="12" customWidth="1"/>
    <col min="3" max="3" width="71.85546875" style="14" bestFit="1" customWidth="1"/>
    <col min="4" max="4" width="15.5703125" style="12" customWidth="1"/>
    <col min="5" max="5" width="13.5703125" style="12" customWidth="1"/>
    <col min="6" max="6" width="17.28515625" style="15" bestFit="1" customWidth="1"/>
    <col min="7" max="7" width="18.28515625" style="15" bestFit="1" customWidth="1"/>
    <col min="8" max="8" width="17.28515625" style="15" bestFit="1" customWidth="1"/>
    <col min="9" max="10" width="18.7109375" style="15" bestFit="1" customWidth="1"/>
    <col min="11" max="11" width="18.28515625" style="15" bestFit="1" customWidth="1"/>
    <col min="12" max="14" width="19.140625" style="15"/>
    <col min="15" max="16384" width="19.140625" style="12"/>
  </cols>
  <sheetData>
    <row r="1" spans="1:14" s="6" customFormat="1" x14ac:dyDescent="0.25">
      <c r="A1" s="24" t="s">
        <v>32</v>
      </c>
      <c r="B1" s="24"/>
      <c r="C1" s="24"/>
      <c r="D1" s="24"/>
      <c r="E1" s="24"/>
      <c r="F1" s="22" t="s">
        <v>23</v>
      </c>
      <c r="G1" s="22"/>
      <c r="H1" s="23" t="s">
        <v>24</v>
      </c>
      <c r="I1" s="23"/>
      <c r="J1" s="19" t="s">
        <v>27</v>
      </c>
      <c r="K1" s="19"/>
      <c r="L1" s="18"/>
      <c r="M1" s="18"/>
      <c r="N1" s="18"/>
    </row>
    <row r="2" spans="1:14" s="6" customFormat="1" x14ac:dyDescent="0.25">
      <c r="A2" s="24"/>
      <c r="B2" s="24"/>
      <c r="C2" s="24"/>
      <c r="D2" s="24"/>
      <c r="E2" s="24"/>
      <c r="F2" s="22"/>
      <c r="G2" s="22"/>
      <c r="H2" s="23"/>
      <c r="I2" s="23"/>
      <c r="J2" s="19"/>
      <c r="K2" s="19"/>
      <c r="L2" s="18"/>
      <c r="M2" s="18"/>
      <c r="N2" s="18"/>
    </row>
    <row r="3" spans="1:14" s="6" customFormat="1" ht="30" x14ac:dyDescent="0.25">
      <c r="A3" s="5" t="s">
        <v>0</v>
      </c>
      <c r="B3" s="5" t="s">
        <v>4</v>
      </c>
      <c r="C3" s="5" t="s">
        <v>1</v>
      </c>
      <c r="D3" s="5" t="s">
        <v>19</v>
      </c>
      <c r="E3" s="5" t="s">
        <v>20</v>
      </c>
      <c r="F3" s="7" t="s">
        <v>21</v>
      </c>
      <c r="G3" s="7" t="s">
        <v>22</v>
      </c>
      <c r="H3" s="9" t="s">
        <v>21</v>
      </c>
      <c r="I3" s="9" t="s">
        <v>22</v>
      </c>
      <c r="J3" s="10" t="s">
        <v>25</v>
      </c>
      <c r="K3" s="10" t="s">
        <v>26</v>
      </c>
      <c r="L3" s="18"/>
      <c r="M3" s="18"/>
      <c r="N3" s="18"/>
    </row>
    <row r="4" spans="1:14" ht="30" x14ac:dyDescent="0.25">
      <c r="A4" s="25" t="s">
        <v>2</v>
      </c>
      <c r="B4" s="1">
        <v>1</v>
      </c>
      <c r="C4" s="4" t="s">
        <v>5</v>
      </c>
      <c r="D4" s="2">
        <v>380</v>
      </c>
      <c r="E4" s="3" t="s">
        <v>16</v>
      </c>
      <c r="F4" s="8">
        <v>20000</v>
      </c>
      <c r="G4" s="8">
        <f>+F4*D4</f>
        <v>7600000</v>
      </c>
      <c r="H4" s="8">
        <v>18000</v>
      </c>
      <c r="I4" s="8">
        <f>+H4*D4</f>
        <v>6840000</v>
      </c>
      <c r="J4" s="11">
        <f>+AVERAGE(F4,H4)</f>
        <v>19000</v>
      </c>
      <c r="K4" s="11">
        <f>+J4*D4</f>
        <v>7220000</v>
      </c>
    </row>
    <row r="5" spans="1:14" ht="30" x14ac:dyDescent="0.25">
      <c r="A5" s="25"/>
      <c r="B5" s="1">
        <v>2</v>
      </c>
      <c r="C5" s="4" t="s">
        <v>6</v>
      </c>
      <c r="D5" s="2">
        <v>3</v>
      </c>
      <c r="E5" s="3" t="s">
        <v>16</v>
      </c>
      <c r="F5" s="8">
        <v>150000</v>
      </c>
      <c r="G5" s="8">
        <f t="shared" ref="G5:G14" si="0">+F5*D5</f>
        <v>450000</v>
      </c>
      <c r="H5" s="8">
        <v>167000</v>
      </c>
      <c r="I5" s="8">
        <f t="shared" ref="I5:I14" si="1">+H5*D5</f>
        <v>501000</v>
      </c>
      <c r="J5" s="11">
        <f t="shared" ref="J5:J14" si="2">+AVERAGE(F5,H5)</f>
        <v>158500</v>
      </c>
      <c r="K5" s="11">
        <f t="shared" ref="K5:K14" si="3">+J5*D5</f>
        <v>475500</v>
      </c>
    </row>
    <row r="6" spans="1:14" ht="45" x14ac:dyDescent="0.25">
      <c r="A6" s="25"/>
      <c r="B6" s="1">
        <v>3</v>
      </c>
      <c r="C6" s="4" t="s">
        <v>7</v>
      </c>
      <c r="D6" s="2">
        <v>3</v>
      </c>
      <c r="E6" s="3" t="s">
        <v>16</v>
      </c>
      <c r="F6" s="8">
        <v>1200000</v>
      </c>
      <c r="G6" s="8">
        <f t="shared" si="0"/>
        <v>3600000</v>
      </c>
      <c r="H6" s="8">
        <v>1278000</v>
      </c>
      <c r="I6" s="8">
        <f t="shared" si="1"/>
        <v>3834000</v>
      </c>
      <c r="J6" s="11">
        <f t="shared" si="2"/>
        <v>1239000</v>
      </c>
      <c r="K6" s="11">
        <f t="shared" si="3"/>
        <v>3717000</v>
      </c>
    </row>
    <row r="7" spans="1:14" ht="30" x14ac:dyDescent="0.25">
      <c r="A7" s="25"/>
      <c r="B7" s="1">
        <v>4</v>
      </c>
      <c r="C7" s="4" t="s">
        <v>8</v>
      </c>
      <c r="D7" s="2">
        <v>3</v>
      </c>
      <c r="E7" s="3" t="s">
        <v>16</v>
      </c>
      <c r="F7" s="8">
        <v>298000</v>
      </c>
      <c r="G7" s="8">
        <f t="shared" si="0"/>
        <v>894000</v>
      </c>
      <c r="H7" s="8">
        <v>258000</v>
      </c>
      <c r="I7" s="8">
        <f t="shared" si="1"/>
        <v>774000</v>
      </c>
      <c r="J7" s="11">
        <f t="shared" si="2"/>
        <v>278000</v>
      </c>
      <c r="K7" s="11">
        <f t="shared" si="3"/>
        <v>834000</v>
      </c>
    </row>
    <row r="8" spans="1:14" ht="60" x14ac:dyDescent="0.25">
      <c r="A8" s="25"/>
      <c r="B8" s="1">
        <v>5</v>
      </c>
      <c r="C8" s="4" t="s">
        <v>9</v>
      </c>
      <c r="D8" s="2">
        <v>380</v>
      </c>
      <c r="E8" s="3" t="s">
        <v>16</v>
      </c>
      <c r="F8" s="8">
        <v>102356</v>
      </c>
      <c r="G8" s="8">
        <f t="shared" si="0"/>
        <v>38895280</v>
      </c>
      <c r="H8" s="8">
        <v>95000</v>
      </c>
      <c r="I8" s="8">
        <f t="shared" si="1"/>
        <v>36100000</v>
      </c>
      <c r="J8" s="11">
        <f t="shared" si="2"/>
        <v>98678</v>
      </c>
      <c r="K8" s="11">
        <f t="shared" si="3"/>
        <v>37497640</v>
      </c>
    </row>
    <row r="9" spans="1:14" ht="30" x14ac:dyDescent="0.25">
      <c r="A9" s="25"/>
      <c r="B9" s="1">
        <v>6</v>
      </c>
      <c r="C9" s="4" t="s">
        <v>10</v>
      </c>
      <c r="D9" s="2">
        <v>230</v>
      </c>
      <c r="E9" s="2" t="s">
        <v>17</v>
      </c>
      <c r="F9" s="8">
        <v>33000</v>
      </c>
      <c r="G9" s="8">
        <f t="shared" si="0"/>
        <v>7590000</v>
      </c>
      <c r="H9" s="8">
        <v>28000</v>
      </c>
      <c r="I9" s="8">
        <f t="shared" si="1"/>
        <v>6440000</v>
      </c>
      <c r="J9" s="11">
        <f t="shared" si="2"/>
        <v>30500</v>
      </c>
      <c r="K9" s="11">
        <f t="shared" si="3"/>
        <v>7015000</v>
      </c>
    </row>
    <row r="10" spans="1:14" ht="45" x14ac:dyDescent="0.25">
      <c r="A10" s="25"/>
      <c r="B10" s="1">
        <v>7</v>
      </c>
      <c r="C10" s="4" t="s">
        <v>11</v>
      </c>
      <c r="D10" s="2">
        <v>1200</v>
      </c>
      <c r="E10" s="3" t="s">
        <v>16</v>
      </c>
      <c r="F10" s="8">
        <v>31000</v>
      </c>
      <c r="G10" s="8">
        <f t="shared" si="0"/>
        <v>37200000</v>
      </c>
      <c r="H10" s="8">
        <v>34000</v>
      </c>
      <c r="I10" s="8">
        <f t="shared" si="1"/>
        <v>40800000</v>
      </c>
      <c r="J10" s="11">
        <f t="shared" si="2"/>
        <v>32500</v>
      </c>
      <c r="K10" s="11">
        <f t="shared" si="3"/>
        <v>39000000</v>
      </c>
    </row>
    <row r="11" spans="1:14" ht="30" x14ac:dyDescent="0.25">
      <c r="A11" s="25" t="s">
        <v>3</v>
      </c>
      <c r="B11" s="1">
        <v>1</v>
      </c>
      <c r="C11" s="4" t="s">
        <v>12</v>
      </c>
      <c r="D11" s="2">
        <v>230</v>
      </c>
      <c r="E11" s="2" t="s">
        <v>17</v>
      </c>
      <c r="F11" s="8">
        <v>62000</v>
      </c>
      <c r="G11" s="8">
        <f t="shared" si="0"/>
        <v>14260000</v>
      </c>
      <c r="H11" s="8">
        <v>78000</v>
      </c>
      <c r="I11" s="8">
        <f t="shared" si="1"/>
        <v>17940000</v>
      </c>
      <c r="J11" s="11">
        <f t="shared" si="2"/>
        <v>70000</v>
      </c>
      <c r="K11" s="11">
        <f t="shared" si="3"/>
        <v>16100000</v>
      </c>
    </row>
    <row r="12" spans="1:14" ht="30" x14ac:dyDescent="0.25">
      <c r="A12" s="25"/>
      <c r="B12" s="1">
        <v>2</v>
      </c>
      <c r="C12" s="4" t="s">
        <v>13</v>
      </c>
      <c r="D12" s="2">
        <v>25</v>
      </c>
      <c r="E12" s="2" t="s">
        <v>17</v>
      </c>
      <c r="F12" s="8">
        <v>95000</v>
      </c>
      <c r="G12" s="8">
        <f t="shared" si="0"/>
        <v>2375000</v>
      </c>
      <c r="H12" s="8">
        <v>90000</v>
      </c>
      <c r="I12" s="8">
        <f t="shared" si="1"/>
        <v>2250000</v>
      </c>
      <c r="J12" s="11">
        <f t="shared" si="2"/>
        <v>92500</v>
      </c>
      <c r="K12" s="11">
        <f t="shared" si="3"/>
        <v>2312500</v>
      </c>
    </row>
    <row r="13" spans="1:14" x14ac:dyDescent="0.25">
      <c r="A13" s="25"/>
      <c r="B13" s="1">
        <v>3</v>
      </c>
      <c r="C13" s="4" t="s">
        <v>14</v>
      </c>
      <c r="D13" s="2">
        <v>3</v>
      </c>
      <c r="E13" s="2" t="s">
        <v>18</v>
      </c>
      <c r="F13" s="8">
        <v>400000</v>
      </c>
      <c r="G13" s="8">
        <f t="shared" si="0"/>
        <v>1200000</v>
      </c>
      <c r="H13" s="8">
        <v>360000</v>
      </c>
      <c r="I13" s="8">
        <f t="shared" si="1"/>
        <v>1080000</v>
      </c>
      <c r="J13" s="11">
        <f t="shared" si="2"/>
        <v>380000</v>
      </c>
      <c r="K13" s="11">
        <f t="shared" si="3"/>
        <v>1140000</v>
      </c>
    </row>
    <row r="14" spans="1:14" ht="30" x14ac:dyDescent="0.25">
      <c r="A14" s="25"/>
      <c r="B14" s="1">
        <v>4</v>
      </c>
      <c r="C14" s="4" t="s">
        <v>15</v>
      </c>
      <c r="D14" s="2">
        <v>3</v>
      </c>
      <c r="E14" s="2" t="s">
        <v>18</v>
      </c>
      <c r="F14" s="8">
        <v>550000</v>
      </c>
      <c r="G14" s="8">
        <f t="shared" si="0"/>
        <v>1650000</v>
      </c>
      <c r="H14" s="8">
        <v>540000</v>
      </c>
      <c r="I14" s="8">
        <f t="shared" si="1"/>
        <v>1620000</v>
      </c>
      <c r="J14" s="11">
        <f t="shared" si="2"/>
        <v>545000</v>
      </c>
      <c r="K14" s="11">
        <f t="shared" si="3"/>
        <v>1635000</v>
      </c>
    </row>
    <row r="15" spans="1:14" x14ac:dyDescent="0.25">
      <c r="A15" s="20" t="s">
        <v>28</v>
      </c>
      <c r="B15" s="20"/>
      <c r="C15" s="20"/>
      <c r="D15" s="20"/>
      <c r="E15" s="20"/>
      <c r="F15" s="20"/>
      <c r="G15" s="17">
        <f>SUM(G4:G14)</f>
        <v>115714280</v>
      </c>
      <c r="I15" s="17">
        <f>SUM(I4:I14)</f>
        <v>118179000</v>
      </c>
      <c r="J15" s="16"/>
      <c r="K15" s="17">
        <f>SUM(K4:K14)</f>
        <v>116946640</v>
      </c>
    </row>
    <row r="16" spans="1:14" ht="15" customHeight="1" x14ac:dyDescent="0.25">
      <c r="A16" s="21" t="s">
        <v>31</v>
      </c>
      <c r="B16" s="21"/>
      <c r="C16" s="21"/>
      <c r="D16" s="21"/>
      <c r="E16" s="21"/>
      <c r="F16" s="21"/>
      <c r="G16" s="11">
        <f>+G15*20%</f>
        <v>23142856</v>
      </c>
      <c r="I16" s="11">
        <f>+I15*20%</f>
        <v>23635800</v>
      </c>
      <c r="J16" s="16"/>
      <c r="K16" s="11">
        <f>+K15*20%</f>
        <v>23389328</v>
      </c>
    </row>
    <row r="17" spans="1:11" ht="15" customHeight="1" x14ac:dyDescent="0.25">
      <c r="A17" s="20" t="s">
        <v>29</v>
      </c>
      <c r="B17" s="20"/>
      <c r="C17" s="20"/>
      <c r="D17" s="20"/>
      <c r="E17" s="20"/>
      <c r="F17" s="20"/>
      <c r="G17" s="11">
        <f>+(G15*5%)*19%</f>
        <v>1099285.6599999999</v>
      </c>
      <c r="I17" s="11">
        <f>+(I15*5%)*19%</f>
        <v>1122700.5</v>
      </c>
      <c r="J17" s="16"/>
      <c r="K17" s="11">
        <f>+(K15*5%)*19%</f>
        <v>1110993.08</v>
      </c>
    </row>
    <row r="18" spans="1:11" x14ac:dyDescent="0.25">
      <c r="A18" s="20" t="s">
        <v>30</v>
      </c>
      <c r="B18" s="20"/>
      <c r="C18" s="20"/>
      <c r="D18" s="20"/>
      <c r="E18" s="20"/>
      <c r="F18" s="20"/>
      <c r="G18" s="11">
        <f>+G15+G16+G17</f>
        <v>139956421.66</v>
      </c>
      <c r="I18" s="11">
        <f>+I15+I16+I17</f>
        <v>142937500.5</v>
      </c>
      <c r="J18" s="16"/>
      <c r="K18" s="11">
        <f>+K15+K16+K17</f>
        <v>141446961.08000001</v>
      </c>
    </row>
    <row r="19" spans="1:11" x14ac:dyDescent="0.25">
      <c r="J19" s="16"/>
    </row>
  </sheetData>
  <mergeCells count="10">
    <mergeCell ref="J1:K2"/>
    <mergeCell ref="A15:F15"/>
    <mergeCell ref="A16:F16"/>
    <mergeCell ref="A17:F17"/>
    <mergeCell ref="A18:F18"/>
    <mergeCell ref="F1:G2"/>
    <mergeCell ref="H1:I2"/>
    <mergeCell ref="A1:E2"/>
    <mergeCell ref="A11:A14"/>
    <mergeCell ref="A4:A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Karoline Guerrero</dc:creator>
  <cp:lastModifiedBy>Karoline Guerrero</cp:lastModifiedBy>
  <dcterms:created xsi:type="dcterms:W3CDTF">2025-09-16T20:27:07Z</dcterms:created>
  <dcterms:modified xsi:type="dcterms:W3CDTF">2025-09-22T14:01:49Z</dcterms:modified>
</cp:coreProperties>
</file>