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5"/>
  <workbookPr codeName="ThisWorkbook"/>
  <mc:AlternateContent xmlns:mc="http://schemas.openxmlformats.org/markup-compatibility/2006">
    <mc:Choice Requires="x15">
      <x15ac:absPath xmlns:x15ac="http://schemas.microsoft.com/office/spreadsheetml/2010/11/ac" url="C:\Users\Cristian\OneDrive - ARCHIVO GENERAL DE LA NACION DE COLOMBIA\Escritorio\ROSA DE LOS VIENTOS V3\PPTO OFICIAL ROSA DE LOS VIENTOS\"/>
    </mc:Choice>
  </mc:AlternateContent>
  <xr:revisionPtr revIDLastSave="67" documentId="13_ncr:1_{88917883-1276-4C69-AFAE-A74DC465771E}" xr6:coauthVersionLast="47" xr6:coauthVersionMax="47" xr10:uidLastSave="{546F4987-A74C-4C62-904A-FA7E55F88A39}"/>
  <bookViews>
    <workbookView xWindow="-120" yWindow="-120" windowWidth="2064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(Entidad)'!$I$11:$I$345</definedName>
    <definedName name="_xlnm._FilterDatabase" localSheetId="1" hidden="1">'PROPUESTA ECONOMICA(Proponente)'!$I$11:$I$352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ECONOMICA(Proponente)'!$A$1:$M$373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(Entidad)'!$K$347</definedName>
    <definedName name="solver_adj" localSheetId="1" hidden="1">'PROPUESTA ECONOMICA(Proponente)'!$K$354</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(Entidad)'!$K$356</definedName>
    <definedName name="solver_lhs1" localSheetId="1" hidden="1">'PROPUESTA ECONOMICA(Proponente)'!$K$366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(Entidad)'!$K$356</definedName>
    <definedName name="solver_opt" localSheetId="1" hidden="1">'PROPUESTA ECONOMICA(Proponente)'!$K$366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(Entidad)'!$K$357</definedName>
    <definedName name="solver_rhs1" localSheetId="1" hidden="1">'PROPUESTA ECONOMICA(Proponente)'!$K$367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6" i="265" l="1"/>
  <c r="K89" i="265"/>
  <c r="K90" i="265"/>
  <c r="K91" i="265"/>
  <c r="K92" i="265"/>
  <c r="K93" i="265"/>
  <c r="K94" i="265"/>
  <c r="K95" i="265"/>
  <c r="K88" i="265"/>
  <c r="K89" i="269"/>
  <c r="K90" i="269"/>
  <c r="K91" i="269"/>
  <c r="K92" i="269"/>
  <c r="K93" i="269"/>
  <c r="K94" i="269"/>
  <c r="K95" i="269"/>
  <c r="K88" i="269"/>
  <c r="K96" i="269" s="1"/>
  <c r="K343" i="269"/>
  <c r="K342" i="269"/>
  <c r="K341" i="269"/>
  <c r="K340" i="269"/>
  <c r="K339" i="269"/>
  <c r="C339" i="269"/>
  <c r="C340" i="269" s="1"/>
  <c r="C341" i="269" s="1"/>
  <c r="C342" i="269" s="1"/>
  <c r="C343" i="269" s="1"/>
  <c r="K338" i="269"/>
  <c r="C338" i="269"/>
  <c r="K335" i="269"/>
  <c r="K334" i="269"/>
  <c r="C334" i="269"/>
  <c r="C335" i="269" s="1"/>
  <c r="K333" i="269"/>
  <c r="K332" i="269"/>
  <c r="K336" i="269" s="1"/>
  <c r="C332" i="269"/>
  <c r="C333" i="269" s="1"/>
  <c r="K329" i="269"/>
  <c r="K328" i="269"/>
  <c r="K327" i="269"/>
  <c r="K326" i="269"/>
  <c r="K325" i="269"/>
  <c r="K324" i="269"/>
  <c r="K323" i="269"/>
  <c r="K322" i="269"/>
  <c r="K321" i="269"/>
  <c r="K320" i="269"/>
  <c r="K319" i="269"/>
  <c r="K318" i="269"/>
  <c r="K317" i="269"/>
  <c r="K316" i="269"/>
  <c r="K315" i="269"/>
  <c r="K314" i="269"/>
  <c r="K313" i="269"/>
  <c r="K312" i="269"/>
  <c r="K311" i="269"/>
  <c r="K310" i="269"/>
  <c r="K309" i="269"/>
  <c r="K308" i="269"/>
  <c r="K307" i="269"/>
  <c r="K306" i="269"/>
  <c r="K305" i="269"/>
  <c r="K304" i="269"/>
  <c r="K303" i="269"/>
  <c r="K302" i="269"/>
  <c r="K301" i="269"/>
  <c r="K300" i="269"/>
  <c r="K299" i="269"/>
  <c r="K298" i="269"/>
  <c r="K297" i="269"/>
  <c r="K296" i="269"/>
  <c r="K295" i="269"/>
  <c r="K294" i="269"/>
  <c r="K293" i="269"/>
  <c r="K292" i="269"/>
  <c r="K291" i="269"/>
  <c r="K290" i="269"/>
  <c r="K289" i="269"/>
  <c r="K288" i="269"/>
  <c r="K287" i="269"/>
  <c r="K286" i="269"/>
  <c r="K285" i="269"/>
  <c r="K284" i="269"/>
  <c r="K283" i="269"/>
  <c r="K282" i="269"/>
  <c r="K281" i="269"/>
  <c r="C281" i="269"/>
  <c r="C282" i="269" s="1"/>
  <c r="C283" i="269" s="1"/>
  <c r="C284" i="269" s="1"/>
  <c r="C285" i="269" s="1"/>
  <c r="C286" i="269" s="1"/>
  <c r="C287" i="269" s="1"/>
  <c r="C288" i="269" s="1"/>
  <c r="C289" i="269" s="1"/>
  <c r="C290" i="269" s="1"/>
  <c r="C291" i="269" s="1"/>
  <c r="C292" i="269" s="1"/>
  <c r="C293" i="269" s="1"/>
  <c r="C294" i="269" s="1"/>
  <c r="C295" i="269" s="1"/>
  <c r="C296" i="269" s="1"/>
  <c r="C297" i="269" s="1"/>
  <c r="C298" i="269" s="1"/>
  <c r="C299" i="269" s="1"/>
  <c r="C300" i="269" s="1"/>
  <c r="C301" i="269" s="1"/>
  <c r="C302" i="269" s="1"/>
  <c r="C303" i="269" s="1"/>
  <c r="C304" i="269" s="1"/>
  <c r="C305" i="269" s="1"/>
  <c r="C306" i="269" s="1"/>
  <c r="C307" i="269" s="1"/>
  <c r="C308" i="269" s="1"/>
  <c r="C309" i="269" s="1"/>
  <c r="C310" i="269" s="1"/>
  <c r="C311" i="269" s="1"/>
  <c r="C312" i="269" s="1"/>
  <c r="C313" i="269" s="1"/>
  <c r="C314" i="269" s="1"/>
  <c r="C315" i="269" s="1"/>
  <c r="C316" i="269" s="1"/>
  <c r="C317" i="269" s="1"/>
  <c r="C318" i="269" s="1"/>
  <c r="C319" i="269" s="1"/>
  <c r="C320" i="269" s="1"/>
  <c r="C321" i="269" s="1"/>
  <c r="C322" i="269" s="1"/>
  <c r="C323" i="269" s="1"/>
  <c r="C324" i="269" s="1"/>
  <c r="C325" i="269" s="1"/>
  <c r="C326" i="269" s="1"/>
  <c r="C327" i="269" s="1"/>
  <c r="C328" i="269" s="1"/>
  <c r="C329" i="269" s="1"/>
  <c r="K278" i="269"/>
  <c r="K277" i="269"/>
  <c r="K279" i="269" s="1"/>
  <c r="C277" i="269"/>
  <c r="C278" i="269" s="1"/>
  <c r="K276" i="269"/>
  <c r="K275" i="269"/>
  <c r="C275" i="269"/>
  <c r="C276" i="269" s="1"/>
  <c r="K274" i="269"/>
  <c r="C274" i="269"/>
  <c r="K271" i="269"/>
  <c r="K270" i="269"/>
  <c r="K269" i="269"/>
  <c r="K268" i="269"/>
  <c r="K267" i="269"/>
  <c r="K266" i="269"/>
  <c r="K265" i="269"/>
  <c r="K264" i="269"/>
  <c r="K263" i="269"/>
  <c r="K262" i="269"/>
  <c r="K261" i="269"/>
  <c r="K260" i="269"/>
  <c r="K259" i="269"/>
  <c r="K258" i="269"/>
  <c r="K257" i="269"/>
  <c r="K256" i="269"/>
  <c r="K255" i="269"/>
  <c r="K254" i="269"/>
  <c r="C254" i="269"/>
  <c r="C255" i="269" s="1"/>
  <c r="C256" i="269" s="1"/>
  <c r="C257" i="269" s="1"/>
  <c r="C258" i="269" s="1"/>
  <c r="C259" i="269" s="1"/>
  <c r="C260" i="269" s="1"/>
  <c r="C261" i="269" s="1"/>
  <c r="C262" i="269" s="1"/>
  <c r="C263" i="269" s="1"/>
  <c r="C264" i="269" s="1"/>
  <c r="C265" i="269" s="1"/>
  <c r="C266" i="269" s="1"/>
  <c r="C267" i="269" s="1"/>
  <c r="C268" i="269" s="1"/>
  <c r="C269" i="269" s="1"/>
  <c r="C270" i="269" s="1"/>
  <c r="C271" i="269" s="1"/>
  <c r="K253" i="269"/>
  <c r="C253" i="269"/>
  <c r="K250" i="269"/>
  <c r="K249" i="269"/>
  <c r="K248" i="269"/>
  <c r="K247" i="269"/>
  <c r="K246" i="269"/>
  <c r="K245" i="269"/>
  <c r="K244" i="269"/>
  <c r="K243" i="269"/>
  <c r="K242" i="269"/>
  <c r="K241" i="269"/>
  <c r="K240" i="269"/>
  <c r="C240" i="269"/>
  <c r="C241" i="269" s="1"/>
  <c r="C242" i="269" s="1"/>
  <c r="C243" i="269" s="1"/>
  <c r="C244" i="269" s="1"/>
  <c r="C245" i="269" s="1"/>
  <c r="C246" i="269" s="1"/>
  <c r="C247" i="269" s="1"/>
  <c r="C248" i="269" s="1"/>
  <c r="C249" i="269" s="1"/>
  <c r="C250" i="269" s="1"/>
  <c r="K239" i="269"/>
  <c r="K238" i="269"/>
  <c r="C238" i="269"/>
  <c r="C239" i="269" s="1"/>
  <c r="K237" i="269"/>
  <c r="K236" i="269"/>
  <c r="C236" i="269"/>
  <c r="C237" i="269" s="1"/>
  <c r="K233" i="269"/>
  <c r="K232" i="269"/>
  <c r="K231" i="269"/>
  <c r="K230" i="269"/>
  <c r="K229" i="269"/>
  <c r="K228" i="269"/>
  <c r="K227" i="269"/>
  <c r="K226" i="269"/>
  <c r="K225" i="269"/>
  <c r="K224" i="269"/>
  <c r="K223" i="269"/>
  <c r="K222" i="269"/>
  <c r="K221" i="269"/>
  <c r="K220" i="269"/>
  <c r="K219" i="269"/>
  <c r="K218" i="269"/>
  <c r="K217" i="269"/>
  <c r="K216" i="269"/>
  <c r="K215" i="269"/>
  <c r="K214" i="269"/>
  <c r="K213" i="269"/>
  <c r="K212" i="269"/>
  <c r="K211" i="269"/>
  <c r="K210" i="269"/>
  <c r="K209" i="269"/>
  <c r="K208" i="269"/>
  <c r="K207" i="269"/>
  <c r="K206" i="269"/>
  <c r="K205" i="269"/>
  <c r="K204" i="269"/>
  <c r="K203" i="269"/>
  <c r="K202" i="269"/>
  <c r="K201" i="269"/>
  <c r="C201" i="269"/>
  <c r="C202" i="269" s="1"/>
  <c r="C203" i="269" s="1"/>
  <c r="C204" i="269" s="1"/>
  <c r="C205" i="269" s="1"/>
  <c r="C206" i="269" s="1"/>
  <c r="C207" i="269" s="1"/>
  <c r="C208" i="269" s="1"/>
  <c r="C209" i="269" s="1"/>
  <c r="C210" i="269" s="1"/>
  <c r="C211" i="269" s="1"/>
  <c r="C212" i="269" s="1"/>
  <c r="C213" i="269" s="1"/>
  <c r="C214" i="269" s="1"/>
  <c r="C215" i="269" s="1"/>
  <c r="C216" i="269" s="1"/>
  <c r="C217" i="269" s="1"/>
  <c r="C218" i="269" s="1"/>
  <c r="C219" i="269" s="1"/>
  <c r="C220" i="269" s="1"/>
  <c r="C221" i="269" s="1"/>
  <c r="C222" i="269" s="1"/>
  <c r="C223" i="269" s="1"/>
  <c r="C224" i="269" s="1"/>
  <c r="C225" i="269" s="1"/>
  <c r="C226" i="269" s="1"/>
  <c r="C227" i="269" s="1"/>
  <c r="C228" i="269" s="1"/>
  <c r="C229" i="269" s="1"/>
  <c r="C230" i="269" s="1"/>
  <c r="C231" i="269" s="1"/>
  <c r="C232" i="269" s="1"/>
  <c r="C233" i="269" s="1"/>
  <c r="K200" i="269"/>
  <c r="K199" i="269"/>
  <c r="C199" i="269"/>
  <c r="C200" i="269" s="1"/>
  <c r="K198" i="269"/>
  <c r="K197" i="269"/>
  <c r="C197" i="269"/>
  <c r="C198" i="269" s="1"/>
  <c r="K194" i="269"/>
  <c r="K193" i="269"/>
  <c r="K195" i="269" s="1"/>
  <c r="C193" i="269"/>
  <c r="C194" i="269" s="1"/>
  <c r="K190" i="269"/>
  <c r="K189" i="269"/>
  <c r="K188" i="269"/>
  <c r="K187" i="269"/>
  <c r="K186" i="269"/>
  <c r="K185" i="269"/>
  <c r="K184" i="269"/>
  <c r="K183" i="269"/>
  <c r="K182" i="269"/>
  <c r="K181" i="269"/>
  <c r="K180" i="269"/>
  <c r="K179" i="269"/>
  <c r="K178" i="269"/>
  <c r="K177" i="269"/>
  <c r="K176" i="269"/>
  <c r="K175" i="269"/>
  <c r="K174" i="269"/>
  <c r="C174" i="269"/>
  <c r="C175" i="269" s="1"/>
  <c r="C176" i="269" s="1"/>
  <c r="C177" i="269" s="1"/>
  <c r="C178" i="269" s="1"/>
  <c r="C179" i="269" s="1"/>
  <c r="C180" i="269" s="1"/>
  <c r="C181" i="269" s="1"/>
  <c r="C182" i="269" s="1"/>
  <c r="C183" i="269" s="1"/>
  <c r="C184" i="269" s="1"/>
  <c r="C185" i="269" s="1"/>
  <c r="C186" i="269" s="1"/>
  <c r="C187" i="269" s="1"/>
  <c r="C188" i="269" s="1"/>
  <c r="C189" i="269" s="1"/>
  <c r="C190" i="269" s="1"/>
  <c r="K173" i="269"/>
  <c r="K172" i="269"/>
  <c r="C172" i="269"/>
  <c r="C173" i="269" s="1"/>
  <c r="K171" i="269"/>
  <c r="K170" i="269"/>
  <c r="C170" i="269"/>
  <c r="C171" i="269" s="1"/>
  <c r="K166" i="269"/>
  <c r="K167" i="269" s="1"/>
  <c r="K164" i="269" s="1"/>
  <c r="K162" i="269"/>
  <c r="K161" i="269"/>
  <c r="K160" i="269"/>
  <c r="K157" i="269"/>
  <c r="K156" i="269"/>
  <c r="K158" i="269" s="1"/>
  <c r="K155" i="269" s="1"/>
  <c r="C156" i="269"/>
  <c r="C157" i="269" s="1"/>
  <c r="C159" i="269" s="1"/>
  <c r="C160" i="269" s="1"/>
  <c r="C161" i="269" s="1"/>
  <c r="C162" i="269" s="1"/>
  <c r="C164" i="269" s="1"/>
  <c r="C165" i="269" s="1"/>
  <c r="C166" i="269" s="1"/>
  <c r="K153" i="269"/>
  <c r="K152" i="269"/>
  <c r="K151" i="269"/>
  <c r="K150" i="269"/>
  <c r="K149" i="269"/>
  <c r="K148" i="269"/>
  <c r="K147" i="269"/>
  <c r="K146" i="269"/>
  <c r="K145" i="269"/>
  <c r="K144" i="269"/>
  <c r="K143" i="269"/>
  <c r="K142" i="269"/>
  <c r="K139" i="269"/>
  <c r="K138" i="269"/>
  <c r="K137" i="269"/>
  <c r="K136" i="269"/>
  <c r="K135" i="269"/>
  <c r="K134" i="269"/>
  <c r="K133" i="269"/>
  <c r="K132" i="269"/>
  <c r="K131" i="269"/>
  <c r="K130" i="269"/>
  <c r="K129" i="269"/>
  <c r="K140" i="269" s="1"/>
  <c r="K126" i="269"/>
  <c r="K125" i="269"/>
  <c r="K127" i="269" s="1"/>
  <c r="K122" i="269"/>
  <c r="K121" i="269"/>
  <c r="K120" i="269"/>
  <c r="K119" i="269"/>
  <c r="K118" i="269"/>
  <c r="K115" i="269"/>
  <c r="K114" i="269"/>
  <c r="K113" i="269"/>
  <c r="K112" i="269"/>
  <c r="K111" i="269"/>
  <c r="K110" i="269"/>
  <c r="K109" i="269"/>
  <c r="K108" i="269"/>
  <c r="K107" i="269"/>
  <c r="K106" i="269"/>
  <c r="K105" i="269"/>
  <c r="K104" i="269"/>
  <c r="K103" i="269"/>
  <c r="K116" i="269" s="1"/>
  <c r="C103" i="269"/>
  <c r="C104" i="269" s="1"/>
  <c r="C105" i="269" s="1"/>
  <c r="C106" i="269" s="1"/>
  <c r="C107" i="269" s="1"/>
  <c r="C108" i="269" s="1"/>
  <c r="C109" i="269" s="1"/>
  <c r="C110" i="269" s="1"/>
  <c r="C111" i="269" s="1"/>
  <c r="C112" i="269" s="1"/>
  <c r="C113" i="269" s="1"/>
  <c r="C114" i="269" s="1"/>
  <c r="C115" i="269" s="1"/>
  <c r="C117" i="269" s="1"/>
  <c r="C118" i="269" s="1"/>
  <c r="C119" i="269" s="1"/>
  <c r="C120" i="269" s="1"/>
  <c r="C121" i="269" s="1"/>
  <c r="C122" i="269" s="1"/>
  <c r="C124" i="269" s="1"/>
  <c r="C125" i="269" s="1"/>
  <c r="C126" i="269" s="1"/>
  <c r="C128" i="269" s="1"/>
  <c r="C129" i="269" s="1"/>
  <c r="C130" i="269" s="1"/>
  <c r="C131" i="269" s="1"/>
  <c r="C132" i="269" s="1"/>
  <c r="C133" i="269" s="1"/>
  <c r="C134" i="269" s="1"/>
  <c r="C135" i="269" s="1"/>
  <c r="C136" i="269" s="1"/>
  <c r="C137" i="269" s="1"/>
  <c r="C138" i="269" s="1"/>
  <c r="C139" i="269" s="1"/>
  <c r="C141" i="269" s="1"/>
  <c r="C142" i="269" s="1"/>
  <c r="C143" i="269" s="1"/>
  <c r="C144" i="269" s="1"/>
  <c r="C145" i="269" s="1"/>
  <c r="C146" i="269" s="1"/>
  <c r="C147" i="269" s="1"/>
  <c r="C148" i="269" s="1"/>
  <c r="C149" i="269" s="1"/>
  <c r="C150" i="269" s="1"/>
  <c r="C151" i="269" s="1"/>
  <c r="C152" i="269" s="1"/>
  <c r="C153" i="269" s="1"/>
  <c r="C101" i="269"/>
  <c r="C102" i="269" s="1"/>
  <c r="K99" i="269"/>
  <c r="K100" i="269" s="1"/>
  <c r="K97" i="269" s="1"/>
  <c r="C99" i="269"/>
  <c r="C88" i="269"/>
  <c r="C89" i="269" s="1"/>
  <c r="C90" i="269" s="1"/>
  <c r="C91" i="269" s="1"/>
  <c r="C92" i="269" s="1"/>
  <c r="C93" i="269" s="1"/>
  <c r="C94" i="269" s="1"/>
  <c r="C95" i="269" s="1"/>
  <c r="K85" i="269"/>
  <c r="K86" i="269" s="1"/>
  <c r="C85" i="269"/>
  <c r="C87" i="269" s="1"/>
  <c r="K81" i="269"/>
  <c r="K82" i="269" s="1"/>
  <c r="C81" i="269"/>
  <c r="K80" i="269"/>
  <c r="C80" i="269"/>
  <c r="K77" i="269"/>
  <c r="K76" i="269"/>
  <c r="K75" i="269"/>
  <c r="K74" i="269"/>
  <c r="C74" i="269"/>
  <c r="C75" i="269" s="1"/>
  <c r="C76" i="269" s="1"/>
  <c r="C77" i="269" s="1"/>
  <c r="K73" i="269"/>
  <c r="K72" i="269"/>
  <c r="C72" i="269"/>
  <c r="C73" i="269" s="1"/>
  <c r="K68" i="269"/>
  <c r="C68" i="269"/>
  <c r="K67" i="269"/>
  <c r="K69" i="269" s="1"/>
  <c r="K65" i="269" s="1"/>
  <c r="C67" i="269"/>
  <c r="K63" i="269"/>
  <c r="K62" i="269"/>
  <c r="K61" i="269"/>
  <c r="K64" i="269" s="1"/>
  <c r="K58" i="269"/>
  <c r="K57" i="269"/>
  <c r="K56" i="269"/>
  <c r="K55" i="269"/>
  <c r="C55" i="269"/>
  <c r="C56" i="269" s="1"/>
  <c r="C57" i="269" s="1"/>
  <c r="C58" i="269" s="1"/>
  <c r="C60" i="269" s="1"/>
  <c r="C61" i="269" s="1"/>
  <c r="C62" i="269" s="1"/>
  <c r="C63" i="269" s="1"/>
  <c r="C54" i="269"/>
  <c r="K51" i="269"/>
  <c r="K50" i="269"/>
  <c r="K49" i="269"/>
  <c r="K45" i="269"/>
  <c r="K44" i="269"/>
  <c r="K43" i="269"/>
  <c r="K42" i="269"/>
  <c r="K41" i="269"/>
  <c r="K40" i="269"/>
  <c r="K39" i="269"/>
  <c r="K38" i="269"/>
  <c r="K37" i="269"/>
  <c r="K36" i="269"/>
  <c r="K35" i="269"/>
  <c r="K34" i="269"/>
  <c r="K33" i="269"/>
  <c r="K32" i="269"/>
  <c r="K31" i="269"/>
  <c r="K30" i="269"/>
  <c r="K29" i="269"/>
  <c r="K26" i="269"/>
  <c r="K25" i="269"/>
  <c r="K27" i="269" s="1"/>
  <c r="K22" i="269"/>
  <c r="K21" i="269"/>
  <c r="K20" i="269"/>
  <c r="K19" i="269"/>
  <c r="K23" i="269" s="1"/>
  <c r="C19" i="269"/>
  <c r="C20" i="269" s="1"/>
  <c r="C21" i="269" s="1"/>
  <c r="C22" i="269" s="1"/>
  <c r="C24" i="269" s="1"/>
  <c r="C25" i="269" s="1"/>
  <c r="C26" i="269" s="1"/>
  <c r="C28" i="269" s="1"/>
  <c r="C29" i="269" s="1"/>
  <c r="C30" i="269" s="1"/>
  <c r="C31" i="269" s="1"/>
  <c r="C32" i="269" s="1"/>
  <c r="C33" i="269" s="1"/>
  <c r="C34" i="269" s="1"/>
  <c r="C35" i="269" s="1"/>
  <c r="C36" i="269" s="1"/>
  <c r="C37" i="269" s="1"/>
  <c r="C38" i="269" s="1"/>
  <c r="C39" i="269" s="1"/>
  <c r="C40" i="269" s="1"/>
  <c r="C41" i="269" s="1"/>
  <c r="C42" i="269" s="1"/>
  <c r="C43" i="269" s="1"/>
  <c r="C44" i="269" s="1"/>
  <c r="C45" i="269" s="1"/>
  <c r="K18" i="269"/>
  <c r="K17" i="269"/>
  <c r="C17" i="269"/>
  <c r="C18" i="269" s="1"/>
  <c r="K16" i="269"/>
  <c r="K15" i="269"/>
  <c r="C15" i="269"/>
  <c r="C16" i="269" s="1"/>
  <c r="C14" i="269"/>
  <c r="K358" i="265"/>
  <c r="K340" i="265"/>
  <c r="K341" i="265"/>
  <c r="K342" i="265"/>
  <c r="K343" i="265"/>
  <c r="K339" i="265"/>
  <c r="K344" i="265" s="1"/>
  <c r="K337" i="265" s="1"/>
  <c r="K338" i="265"/>
  <c r="K333" i="265"/>
  <c r="K334" i="265"/>
  <c r="K335" i="265"/>
  <c r="K332" i="265"/>
  <c r="K336" i="265" s="1"/>
  <c r="K283" i="265"/>
  <c r="K284" i="265"/>
  <c r="K285" i="265"/>
  <c r="K286" i="265"/>
  <c r="K287" i="265"/>
  <c r="K288" i="265"/>
  <c r="K289" i="265"/>
  <c r="K290" i="265"/>
  <c r="K291" i="265"/>
  <c r="K292" i="265"/>
  <c r="K293" i="265"/>
  <c r="K294" i="265"/>
  <c r="K295" i="265"/>
  <c r="K296" i="265"/>
  <c r="K297" i="265"/>
  <c r="K298" i="265"/>
  <c r="K299" i="265"/>
  <c r="K300" i="265"/>
  <c r="K301" i="265"/>
  <c r="K302" i="265"/>
  <c r="K303" i="265"/>
  <c r="K304" i="265"/>
  <c r="K305" i="265"/>
  <c r="K306" i="265"/>
  <c r="K307" i="265"/>
  <c r="K308" i="265"/>
  <c r="K309" i="265"/>
  <c r="K310" i="265"/>
  <c r="K311" i="265"/>
  <c r="K312" i="265"/>
  <c r="K313" i="265"/>
  <c r="K314" i="265"/>
  <c r="K315" i="265"/>
  <c r="K316" i="265"/>
  <c r="K317" i="265"/>
  <c r="K318" i="265"/>
  <c r="K319" i="265"/>
  <c r="K320" i="265"/>
  <c r="K321" i="265"/>
  <c r="K322" i="265"/>
  <c r="K323" i="265"/>
  <c r="K324" i="265"/>
  <c r="K325" i="265"/>
  <c r="K326" i="265"/>
  <c r="K327" i="265"/>
  <c r="K328" i="265"/>
  <c r="K329" i="265"/>
  <c r="K282" i="265"/>
  <c r="K281" i="265"/>
  <c r="K275" i="265"/>
  <c r="K276" i="265"/>
  <c r="K277" i="265"/>
  <c r="K278" i="265"/>
  <c r="K279" i="265" s="1"/>
  <c r="K274" i="265"/>
  <c r="K254" i="265"/>
  <c r="K255" i="265"/>
  <c r="K256" i="265"/>
  <c r="K257" i="265"/>
  <c r="K258" i="265"/>
  <c r="K259" i="265"/>
  <c r="K260" i="265"/>
  <c r="K261" i="265"/>
  <c r="K262" i="265"/>
  <c r="K263" i="265"/>
  <c r="K264" i="265"/>
  <c r="K265" i="265"/>
  <c r="K266" i="265"/>
  <c r="K267" i="265"/>
  <c r="K268" i="265"/>
  <c r="K269" i="265"/>
  <c r="K270" i="265"/>
  <c r="K271" i="265"/>
  <c r="K253" i="265"/>
  <c r="K272" i="265" s="1"/>
  <c r="K236" i="265"/>
  <c r="K237" i="265"/>
  <c r="K238" i="265"/>
  <c r="K239" i="265"/>
  <c r="K240" i="265"/>
  <c r="K241" i="265"/>
  <c r="K242" i="265"/>
  <c r="K243" i="265"/>
  <c r="K244" i="265"/>
  <c r="K245" i="265"/>
  <c r="K246" i="265"/>
  <c r="K247" i="265"/>
  <c r="K248" i="265"/>
  <c r="K249" i="265"/>
  <c r="K250" i="265"/>
  <c r="K198" i="265"/>
  <c r="K199" i="265"/>
  <c r="K200" i="265"/>
  <c r="K201" i="265"/>
  <c r="K202" i="265"/>
  <c r="K203" i="265"/>
  <c r="K204" i="265"/>
  <c r="K205" i="265"/>
  <c r="K206" i="265"/>
  <c r="K207" i="265"/>
  <c r="K208" i="265"/>
  <c r="K209" i="265"/>
  <c r="K210" i="265"/>
  <c r="K211" i="265"/>
  <c r="K212" i="265"/>
  <c r="K213" i="265"/>
  <c r="K214" i="265"/>
  <c r="K215" i="265"/>
  <c r="K216" i="265"/>
  <c r="K217" i="265"/>
  <c r="K218" i="265"/>
  <c r="K219" i="265"/>
  <c r="K220" i="265"/>
  <c r="K221" i="265"/>
  <c r="K222" i="265"/>
  <c r="K223" i="265"/>
  <c r="K224" i="265"/>
  <c r="K225" i="265"/>
  <c r="K226" i="265"/>
  <c r="K227" i="265"/>
  <c r="K228" i="265"/>
  <c r="K229" i="265"/>
  <c r="K230" i="265"/>
  <c r="K231" i="265"/>
  <c r="K232" i="265"/>
  <c r="K233" i="265"/>
  <c r="K197" i="265"/>
  <c r="K194" i="265"/>
  <c r="K193" i="265"/>
  <c r="K195" i="265" s="1"/>
  <c r="C194" i="265"/>
  <c r="C193" i="265"/>
  <c r="K171" i="265"/>
  <c r="K172" i="265"/>
  <c r="K173" i="265"/>
  <c r="K174" i="265"/>
  <c r="K175" i="265"/>
  <c r="K176" i="265"/>
  <c r="K177" i="265"/>
  <c r="K178" i="265"/>
  <c r="K179" i="265"/>
  <c r="K180" i="265"/>
  <c r="K181" i="265"/>
  <c r="K182" i="265"/>
  <c r="K183" i="265"/>
  <c r="K184" i="265"/>
  <c r="K185" i="265"/>
  <c r="K186" i="265"/>
  <c r="K187" i="265"/>
  <c r="K188" i="265"/>
  <c r="K189" i="265"/>
  <c r="K190" i="265"/>
  <c r="K170" i="265"/>
  <c r="K191" i="265" s="1"/>
  <c r="K167" i="265"/>
  <c r="K166" i="265"/>
  <c r="K161" i="265"/>
  <c r="K162" i="265"/>
  <c r="K160" i="265"/>
  <c r="K157" i="265"/>
  <c r="K156" i="265"/>
  <c r="K143" i="265"/>
  <c r="K144" i="265"/>
  <c r="K145" i="265"/>
  <c r="K146" i="265"/>
  <c r="K147" i="265"/>
  <c r="K148" i="265"/>
  <c r="K149" i="265"/>
  <c r="K150" i="265"/>
  <c r="K151" i="265"/>
  <c r="K152" i="265"/>
  <c r="K153" i="265"/>
  <c r="K142" i="265"/>
  <c r="K130" i="265"/>
  <c r="K131" i="265"/>
  <c r="K132" i="265"/>
  <c r="K133" i="265"/>
  <c r="K134" i="265"/>
  <c r="K135" i="265"/>
  <c r="K136" i="265"/>
  <c r="K137" i="265"/>
  <c r="K138" i="265"/>
  <c r="K139" i="265"/>
  <c r="K129" i="265"/>
  <c r="K126" i="265"/>
  <c r="K125" i="265"/>
  <c r="K119" i="265"/>
  <c r="K120" i="265"/>
  <c r="K121" i="265"/>
  <c r="K122" i="265"/>
  <c r="K118" i="265"/>
  <c r="K104" i="265"/>
  <c r="K105" i="265"/>
  <c r="K106" i="265"/>
  <c r="K107" i="265"/>
  <c r="K108" i="265"/>
  <c r="K109" i="265"/>
  <c r="K110" i="265"/>
  <c r="K111" i="265"/>
  <c r="K112" i="265"/>
  <c r="K113" i="265"/>
  <c r="K114" i="265"/>
  <c r="K115" i="265"/>
  <c r="K103" i="265"/>
  <c r="K116" i="265" s="1"/>
  <c r="K99" i="265"/>
  <c r="C99" i="265"/>
  <c r="K85" i="265"/>
  <c r="K86" i="265" s="1"/>
  <c r="C81" i="265"/>
  <c r="C80" i="265"/>
  <c r="K81" i="265"/>
  <c r="K80" i="265"/>
  <c r="K73" i="265"/>
  <c r="K74" i="265"/>
  <c r="K75" i="265"/>
  <c r="K76" i="265"/>
  <c r="K78" i="265" s="1"/>
  <c r="K77" i="265"/>
  <c r="K72" i="265"/>
  <c r="K69" i="265"/>
  <c r="K65" i="265" s="1"/>
  <c r="K68" i="265"/>
  <c r="K67" i="265"/>
  <c r="K62" i="265"/>
  <c r="K63" i="265"/>
  <c r="K61" i="265"/>
  <c r="K56" i="265"/>
  <c r="K57" i="265"/>
  <c r="K58" i="265"/>
  <c r="K55" i="265"/>
  <c r="K50" i="265"/>
  <c r="K52" i="265" s="1"/>
  <c r="K47" i="265" s="1"/>
  <c r="K51" i="265"/>
  <c r="K49" i="265"/>
  <c r="K30" i="265"/>
  <c r="K31" i="265"/>
  <c r="K32" i="265"/>
  <c r="K33" i="265"/>
  <c r="K34" i="265"/>
  <c r="K35" i="265"/>
  <c r="K36" i="265"/>
  <c r="K37" i="265"/>
  <c r="K38" i="265"/>
  <c r="K39" i="265"/>
  <c r="K40" i="265"/>
  <c r="K41" i="265"/>
  <c r="K42" i="265"/>
  <c r="K43" i="265"/>
  <c r="K44" i="265"/>
  <c r="K45" i="265"/>
  <c r="K29" i="265"/>
  <c r="K26" i="265"/>
  <c r="K25" i="265"/>
  <c r="K16" i="265"/>
  <c r="K17" i="265"/>
  <c r="K18" i="265"/>
  <c r="K19" i="265"/>
  <c r="K20" i="265"/>
  <c r="K21" i="265"/>
  <c r="K22" i="265"/>
  <c r="K15" i="265"/>
  <c r="K272" i="269" l="1"/>
  <c r="K123" i="269"/>
  <c r="K83" i="269"/>
  <c r="K78" i="269"/>
  <c r="K70" i="269" s="1"/>
  <c r="K59" i="269"/>
  <c r="K46" i="269"/>
  <c r="K13" i="269"/>
  <c r="K53" i="269"/>
  <c r="K101" i="269"/>
  <c r="K163" i="269"/>
  <c r="K159" i="269" s="1"/>
  <c r="K330" i="269"/>
  <c r="K154" i="269"/>
  <c r="K52" i="269"/>
  <c r="K47" i="269" s="1"/>
  <c r="K191" i="269"/>
  <c r="K234" i="269"/>
  <c r="K251" i="269"/>
  <c r="K344" i="269"/>
  <c r="K337" i="269" s="1"/>
  <c r="K154" i="265"/>
  <c r="K330" i="265"/>
  <c r="K251" i="265"/>
  <c r="K234" i="265"/>
  <c r="K168" i="265" s="1"/>
  <c r="K168" i="269" l="1"/>
  <c r="K345" i="269" s="1"/>
  <c r="C338" i="265" l="1"/>
  <c r="C339" i="265" s="1"/>
  <c r="C340" i="265" s="1"/>
  <c r="C341" i="265" s="1"/>
  <c r="C342" i="265" s="1"/>
  <c r="C343" i="265" s="1"/>
  <c r="C332" i="265"/>
  <c r="C333" i="265" s="1"/>
  <c r="C334" i="265" s="1"/>
  <c r="C335" i="265" s="1"/>
  <c r="C281" i="265"/>
  <c r="C282" i="265" s="1"/>
  <c r="C283" i="265" s="1"/>
  <c r="C284" i="265" s="1"/>
  <c r="C285" i="265" s="1"/>
  <c r="C286" i="265" s="1"/>
  <c r="C287" i="265" s="1"/>
  <c r="C288" i="265" s="1"/>
  <c r="C289" i="265" s="1"/>
  <c r="C290" i="265" s="1"/>
  <c r="C291" i="265" s="1"/>
  <c r="C292" i="265" s="1"/>
  <c r="C293" i="265" s="1"/>
  <c r="C294" i="265" s="1"/>
  <c r="C295" i="265" s="1"/>
  <c r="C296" i="265" s="1"/>
  <c r="C297" i="265" s="1"/>
  <c r="C298" i="265" s="1"/>
  <c r="C299" i="265" s="1"/>
  <c r="C300" i="265" s="1"/>
  <c r="C301" i="265" s="1"/>
  <c r="C302" i="265" s="1"/>
  <c r="C303" i="265" s="1"/>
  <c r="C304" i="265" s="1"/>
  <c r="C305" i="265" s="1"/>
  <c r="C306" i="265" s="1"/>
  <c r="C307" i="265" s="1"/>
  <c r="C308" i="265" s="1"/>
  <c r="C309" i="265" s="1"/>
  <c r="C310" i="265" s="1"/>
  <c r="C311" i="265" s="1"/>
  <c r="C312" i="265" s="1"/>
  <c r="C313" i="265" s="1"/>
  <c r="C314" i="265" s="1"/>
  <c r="C315" i="265" s="1"/>
  <c r="C316" i="265" s="1"/>
  <c r="C317" i="265" s="1"/>
  <c r="C318" i="265" s="1"/>
  <c r="C319" i="265" s="1"/>
  <c r="C320" i="265" s="1"/>
  <c r="C321" i="265" s="1"/>
  <c r="C322" i="265" s="1"/>
  <c r="C323" i="265" s="1"/>
  <c r="C324" i="265" s="1"/>
  <c r="C325" i="265" s="1"/>
  <c r="C326" i="265" s="1"/>
  <c r="C327" i="265" s="1"/>
  <c r="C328" i="265" s="1"/>
  <c r="C329" i="265" s="1"/>
  <c r="C274" i="265"/>
  <c r="C275" i="265" s="1"/>
  <c r="C276" i="265" s="1"/>
  <c r="C277" i="265" s="1"/>
  <c r="C278" i="265" s="1"/>
  <c r="C253" i="265"/>
  <c r="C254" i="265" s="1"/>
  <c r="C255" i="265" s="1"/>
  <c r="C256" i="265" s="1"/>
  <c r="C257" i="265" s="1"/>
  <c r="C258" i="265" s="1"/>
  <c r="C259" i="265" s="1"/>
  <c r="C260" i="265" s="1"/>
  <c r="C261" i="265" s="1"/>
  <c r="C262" i="265" s="1"/>
  <c r="C263" i="265" s="1"/>
  <c r="C264" i="265" s="1"/>
  <c r="C265" i="265" s="1"/>
  <c r="C266" i="265" s="1"/>
  <c r="C267" i="265" s="1"/>
  <c r="C268" i="265" s="1"/>
  <c r="C269" i="265" s="1"/>
  <c r="C270" i="265" s="1"/>
  <c r="C271" i="265" s="1"/>
  <c r="C236" i="265"/>
  <c r="C237" i="265" s="1"/>
  <c r="C238" i="265" s="1"/>
  <c r="C239" i="265" s="1"/>
  <c r="C240" i="265" s="1"/>
  <c r="C241" i="265" s="1"/>
  <c r="C242" i="265" s="1"/>
  <c r="C243" i="265" s="1"/>
  <c r="C244" i="265" s="1"/>
  <c r="C245" i="265" s="1"/>
  <c r="C246" i="265" s="1"/>
  <c r="C247" i="265" s="1"/>
  <c r="C248" i="265" s="1"/>
  <c r="C249" i="265" s="1"/>
  <c r="C250" i="265" s="1"/>
  <c r="C197" i="265"/>
  <c r="C198" i="265" s="1"/>
  <c r="C199" i="265" s="1"/>
  <c r="C200" i="265" s="1"/>
  <c r="C201" i="265" s="1"/>
  <c r="C202" i="265" s="1"/>
  <c r="C203" i="265" s="1"/>
  <c r="C204" i="265" s="1"/>
  <c r="C205" i="265" s="1"/>
  <c r="C206" i="265" s="1"/>
  <c r="C207" i="265" s="1"/>
  <c r="C208" i="265" s="1"/>
  <c r="C209" i="265" s="1"/>
  <c r="C210" i="265" s="1"/>
  <c r="C211" i="265" s="1"/>
  <c r="C212" i="265" s="1"/>
  <c r="C213" i="265" s="1"/>
  <c r="C214" i="265" s="1"/>
  <c r="C215" i="265" s="1"/>
  <c r="C216" i="265" s="1"/>
  <c r="C217" i="265" s="1"/>
  <c r="C218" i="265" s="1"/>
  <c r="C219" i="265" s="1"/>
  <c r="C220" i="265" s="1"/>
  <c r="C221" i="265" s="1"/>
  <c r="C222" i="265" s="1"/>
  <c r="C223" i="265" s="1"/>
  <c r="C224" i="265" s="1"/>
  <c r="C225" i="265" s="1"/>
  <c r="C226" i="265" s="1"/>
  <c r="C227" i="265" s="1"/>
  <c r="C228" i="265" s="1"/>
  <c r="C229" i="265" s="1"/>
  <c r="C230" i="265" s="1"/>
  <c r="C231" i="265" s="1"/>
  <c r="C232" i="265" s="1"/>
  <c r="C233" i="265" s="1"/>
  <c r="C170" i="265"/>
  <c r="C171" i="265" s="1"/>
  <c r="C172" i="265" s="1"/>
  <c r="C173" i="265" s="1"/>
  <c r="C174" i="265" s="1"/>
  <c r="C175" i="265" s="1"/>
  <c r="C176" i="265" s="1"/>
  <c r="C177" i="265" s="1"/>
  <c r="C178" i="265" s="1"/>
  <c r="C179" i="265" s="1"/>
  <c r="C180" i="265" s="1"/>
  <c r="C181" i="265" s="1"/>
  <c r="C182" i="265" s="1"/>
  <c r="C183" i="265" s="1"/>
  <c r="C184" i="265" s="1"/>
  <c r="C185" i="265" s="1"/>
  <c r="C186" i="265" s="1"/>
  <c r="C187" i="265" s="1"/>
  <c r="C188" i="265" s="1"/>
  <c r="C189" i="265" s="1"/>
  <c r="C190" i="265" s="1"/>
  <c r="K164" i="265"/>
  <c r="K163" i="265"/>
  <c r="K159" i="265" s="1"/>
  <c r="K158" i="265"/>
  <c r="K155" i="265" s="1"/>
  <c r="C156" i="265"/>
  <c r="C157" i="265" s="1"/>
  <c r="C159" i="265" s="1"/>
  <c r="C160" i="265" s="1"/>
  <c r="C161" i="265" s="1"/>
  <c r="C162" i="265" s="1"/>
  <c r="C164" i="265" s="1"/>
  <c r="C165" i="265" s="1"/>
  <c r="C166" i="265" s="1"/>
  <c r="K140" i="265"/>
  <c r="K127" i="265"/>
  <c r="K123" i="265"/>
  <c r="K100" i="265"/>
  <c r="K97" i="265" s="1"/>
  <c r="C101" i="265"/>
  <c r="C102" i="265" s="1"/>
  <c r="C103" i="265" s="1"/>
  <c r="C104" i="265" s="1"/>
  <c r="C105" i="265" s="1"/>
  <c r="C106" i="265" s="1"/>
  <c r="C107" i="265" s="1"/>
  <c r="C108" i="265" s="1"/>
  <c r="C109" i="265" s="1"/>
  <c r="C110" i="265" s="1"/>
  <c r="C111" i="265" s="1"/>
  <c r="C112" i="265" s="1"/>
  <c r="C113" i="265" s="1"/>
  <c r="C114" i="265" s="1"/>
  <c r="C115" i="265" s="1"/>
  <c r="C117" i="265" s="1"/>
  <c r="C118" i="265" s="1"/>
  <c r="C119" i="265" s="1"/>
  <c r="C120" i="265" s="1"/>
  <c r="C121" i="265" s="1"/>
  <c r="C122" i="265" s="1"/>
  <c r="C124" i="265" s="1"/>
  <c r="C125" i="265" s="1"/>
  <c r="C126" i="265" s="1"/>
  <c r="C128" i="265" s="1"/>
  <c r="C129" i="265" s="1"/>
  <c r="C130" i="265" s="1"/>
  <c r="C131" i="265" s="1"/>
  <c r="C132" i="265" s="1"/>
  <c r="C133" i="265" s="1"/>
  <c r="C134" i="265" s="1"/>
  <c r="C135" i="265" s="1"/>
  <c r="C136" i="265" s="1"/>
  <c r="C137" i="265" s="1"/>
  <c r="C138" i="265" s="1"/>
  <c r="C139" i="265" s="1"/>
  <c r="C141" i="265" s="1"/>
  <c r="C142" i="265" s="1"/>
  <c r="C143" i="265" s="1"/>
  <c r="C144" i="265" s="1"/>
  <c r="C145" i="265" s="1"/>
  <c r="C146" i="265" s="1"/>
  <c r="C147" i="265" s="1"/>
  <c r="C148" i="265" s="1"/>
  <c r="C149" i="265" s="1"/>
  <c r="C150" i="265" s="1"/>
  <c r="C151" i="265" s="1"/>
  <c r="C152" i="265" s="1"/>
  <c r="C153" i="265" s="1"/>
  <c r="C85" i="265"/>
  <c r="C87" i="265" s="1"/>
  <c r="C88" i="265" s="1"/>
  <c r="C89" i="265" s="1"/>
  <c r="C90" i="265" s="1"/>
  <c r="C91" i="265" s="1"/>
  <c r="C92" i="265" s="1"/>
  <c r="C93" i="265" s="1"/>
  <c r="C94" i="265" s="1"/>
  <c r="C95" i="265" s="1"/>
  <c r="K101" i="265" l="1"/>
  <c r="K83" i="265"/>
  <c r="K82" i="265"/>
  <c r="C72" i="265"/>
  <c r="C73" i="265" s="1"/>
  <c r="C74" i="265" s="1"/>
  <c r="C75" i="265" s="1"/>
  <c r="C76" i="265" s="1"/>
  <c r="C77" i="265" s="1"/>
  <c r="K64" i="265"/>
  <c r="K59" i="265"/>
  <c r="K53" i="265" s="1"/>
  <c r="C67" i="265"/>
  <c r="C68" i="265" s="1"/>
  <c r="C54" i="265"/>
  <c r="C55" i="265" s="1"/>
  <c r="C56" i="265" s="1"/>
  <c r="C57" i="265" s="1"/>
  <c r="C58" i="265" s="1"/>
  <c r="C60" i="265" s="1"/>
  <c r="C61" i="265" s="1"/>
  <c r="C62" i="265" s="1"/>
  <c r="C63" i="265" s="1"/>
  <c r="K27" i="265"/>
  <c r="C14" i="265"/>
  <c r="C15" i="265" s="1"/>
  <c r="C16" i="265" s="1"/>
  <c r="C17" i="265" s="1"/>
  <c r="C18" i="265" s="1"/>
  <c r="C19" i="265" s="1"/>
  <c r="C20" i="265" s="1"/>
  <c r="C21" i="265" s="1"/>
  <c r="C22" i="265" s="1"/>
  <c r="C24" i="265" s="1"/>
  <c r="C25" i="265" s="1"/>
  <c r="C26" i="265" s="1"/>
  <c r="C28" i="265" s="1"/>
  <c r="C29" i="265" s="1"/>
  <c r="C30" i="265" s="1"/>
  <c r="C31" i="265" s="1"/>
  <c r="C32" i="265" s="1"/>
  <c r="C33" i="265" s="1"/>
  <c r="C34" i="265" s="1"/>
  <c r="C35" i="265" s="1"/>
  <c r="C36" i="265" s="1"/>
  <c r="C37" i="265" s="1"/>
  <c r="C38" i="265" s="1"/>
  <c r="C39" i="265" s="1"/>
  <c r="C40" i="265" s="1"/>
  <c r="C41" i="265" s="1"/>
  <c r="C42" i="265" s="1"/>
  <c r="C43" i="265" s="1"/>
  <c r="C44" i="265" s="1"/>
  <c r="C45" i="265" s="1"/>
  <c r="K70" i="265" l="1"/>
  <c r="K23" i="265"/>
  <c r="K46" i="265"/>
  <c r="K13" i="265" s="1"/>
  <c r="K345" i="265" s="1"/>
  <c r="K349" i="265" l="1"/>
  <c r="K350" i="265" s="1"/>
  <c r="K348" i="265"/>
  <c r="K347" i="265"/>
  <c r="K351" i="265" s="1"/>
</calcChain>
</file>

<file path=xl/sharedStrings.xml><?xml version="1.0" encoding="utf-8"?>
<sst xmlns="http://schemas.openxmlformats.org/spreadsheetml/2006/main" count="2478" uniqueCount="706">
  <si>
    <t>Código</t>
  </si>
  <si>
    <t>Versión</t>
  </si>
  <si>
    <t>Nº</t>
  </si>
  <si>
    <t xml:space="preserve">ESPECIFICACIONES </t>
  </si>
  <si>
    <t>DESCRIPCIÓN</t>
  </si>
  <si>
    <t>UND.</t>
  </si>
  <si>
    <t>CANTIDAD</t>
  </si>
  <si>
    <t>VALOR UNITARIO</t>
  </si>
  <si>
    <t xml:space="preserve">VALOR TOTAL                                </t>
  </si>
  <si>
    <t>GENERAL</t>
  </si>
  <si>
    <t>PARTICULAR</t>
  </si>
  <si>
    <t>X</t>
  </si>
  <si>
    <t>PRELIMINARES PARA REPARACIONES LOCATIVAS :(Incluye Preliminares,Localización,Replanteo manual,Demoliciones y Desmontes)</t>
  </si>
  <si>
    <t>PRELIMINARES</t>
  </si>
  <si>
    <t>Cerramiento Provisional en Tela  (incl. Instalación y Desmonte)</t>
  </si>
  <si>
    <t>ML</t>
  </si>
  <si>
    <t>Cerramiento Provisional en Lámina y Repisa (incl. Instalación y Desmonte)</t>
  </si>
  <si>
    <t>Campamento de Obra 36 M2  Tres espacios</t>
  </si>
  <si>
    <t>MES</t>
  </si>
  <si>
    <t>Instalación Eléctrica Provisional (35 mts)</t>
  </si>
  <si>
    <t>UN</t>
  </si>
  <si>
    <t>Instalación Hidráulica Provisional (5 mts de 3/4)</t>
  </si>
  <si>
    <t>Protección Ambiental Provisional en Tela verde y Cinta de Seguridad para forrado de paneles y puertas al interior de la edificación (incl. Instalación y Desmonte)</t>
  </si>
  <si>
    <t>Protección Ambiental Provisional en Tela verde, Plástico cartón para pisos y Cinta de Seguridad para forrado de pisos, paneles y puertas al interior de la edificación (incl. Instalación y Desmonte)</t>
  </si>
  <si>
    <t>M²</t>
  </si>
  <si>
    <t>Plan de Saneamiento Ambiental. (Incl.   Personal calificado para la seguridad industrial de los trabajadores y funcionarios de la entidad durante el desarrollo de la obra con constante control de los elementos de seguridad y atención a emergencias)</t>
  </si>
  <si>
    <t>UN/MES</t>
  </si>
  <si>
    <t>Subtotal</t>
  </si>
  <si>
    <t>Localización y Replanteo Manual</t>
  </si>
  <si>
    <t>Replanteo y Localización para arquitectura, sobre terreno.</t>
  </si>
  <si>
    <t>Seguimiento y control de levantamiento  Topografíco con tecnología LIDAR (Incluye: Contar con todos los recursos necesarios. En primer lugar un sistema Lidar  robusto para hacer el seguimiento antes, durante y él después de la intervención  y el acompañamiento se realizará con  dron que lo acompañe, incluyen accesorios para el dron, baterías, una estación base y un GPS, se debe contar con el seguro del equipo por un periodo anual).</t>
  </si>
  <si>
    <t>Varios Preliminares para reparaciones locativas (Incluye desmontes y demoliciòn).</t>
  </si>
  <si>
    <t>Desmonte de Ventanas y Vidrios (Incluye: Retiro y entrega a la entidad.)</t>
  </si>
  <si>
    <t>M2</t>
  </si>
  <si>
    <t>Desmonte Tablero eléctrico.</t>
  </si>
  <si>
    <t>Desmonte de Canaleta, Cableado de Fuerza y Regulada. (Inc. Retiro)</t>
  </si>
  <si>
    <t xml:space="preserve">ML </t>
  </si>
  <si>
    <t>Desmonte de Lamparas (Incluye: Retiro de sobrantes).</t>
  </si>
  <si>
    <t>Demolición Muros de ladrillo de espesor  a 0,15 A 0,45 m  (Incluye: Retiro a escombrera certificada).</t>
  </si>
  <si>
    <t>Demolición enchape en pisos, espesor  5 cm (Incluye: Plantillas de alistado y enchapes de ladrillo,demolición y retiro de rellenos, transporte horizontal y vertical dentro de la obra,  incluye disposición a botaderos autorizados.El material debe ser retirado hasta encontrar el nivel de la torta  superior de la placa existente).</t>
  </si>
  <si>
    <t>Desmonte Equipos de Extracción E1 y E2.   (Incluye: Retiro a sitio de bodegaje)</t>
  </si>
  <si>
    <t>Desmonte de ductos rectangulares metálicos montados en soportaría metálica para aire acondicionado (incluye: retiro de soportaría y elementos de sujeción, desarme de estructura metálica, entrega a la entidad en sitio de acopio, como elementos de reciclaje a entidades de recolección).</t>
  </si>
  <si>
    <t>Desmonte  de  puerta  enrollable,  rejas  metálicas  (incluye  retiro  de  estructura metálica, rieles, sistema de enpotramiento, entrega a sitio de acopio).</t>
  </si>
  <si>
    <t>M3</t>
  </si>
  <si>
    <t>Retiro de flora invasiva y planta biológica (Incluye :musgos y líquenes, aplicación de herbicidas andamios en fachadas y elementos de protección)</t>
  </si>
  <si>
    <t>Desmonte de elementos agregados diferentes a los originales (Incluye: Andamios, elementos de protección y herramientas para correcto desmonte) .</t>
  </si>
  <si>
    <t>Instalación de caminos y tarimas en madera. (Incluye: Suministro de material, Cortes, instalación de anclajes, herrajes, los caminos son de ancho 0.6mts en planchones sobre una estructura de soporte de durmientes 0.04 x 0.04 cada 0.50mts).</t>
  </si>
  <si>
    <t>Escarificación de Placa de concreto  e= 0,02 cmt  Manual. (Inc. Retiro de Sobrantes a escombrera certificada)</t>
  </si>
  <si>
    <t>Suministro e instalación de cubierta tipo hangar temporal es de protección con sistema de absorción de material particulado. (Incluye: suministro de material polietileno de alta resistencia, cortes, instalación de anclajes, herrajes, desmontes y traslado horizontal y vertical dentro del proyecto, instalación de sistema de ventilación interna para precipitación de material particulado, retiro final de obra).</t>
  </si>
  <si>
    <t>Desmonte y recuperación de mamposteria 25.5 x 12 x 6 en Muros   (Incluye: Retiro temporal, limpieza  y acopio en bodegaje indicado por la entidad, para posterior instalación).</t>
  </si>
  <si>
    <t>Grúa autopropulsada de brazo telescópico con una capacidad de elevación de 40 t y 40 m de altura máxima de trabajo.</t>
  </si>
  <si>
    <t>HR</t>
  </si>
  <si>
    <t xml:space="preserve"> Instalación sistema de Apuntalamiento (Incluye: Mano de obra, herramienta, herrajes,puntales metálicos, planchones,cerchas, camilla, almacenamiento en desmontes , reinstalación, accesorios y retiro de la obra ). </t>
  </si>
  <si>
    <t>EXCAVACIÓN Y  RELLENOS PARA REPARACIÓN LOCATIVA DE  DE ESTRUCTURAS: (Inc. Excavación manual y/o maquina,Rellenos material selecionado o recebo)</t>
  </si>
  <si>
    <t>EXCAVACIÓN DE TIERRA</t>
  </si>
  <si>
    <t>Excavación  manual en conglomerado H=0.0-2.0 M (Incluye; Retiro de  Sobrantes a escombrera certificada)</t>
  </si>
  <si>
    <t>Cargue de Material de Demolición</t>
  </si>
  <si>
    <t>Suministro e instalación de tierra negra con cascarilla (Incluye: suministro e instalación de tierra negra con cascarilla)</t>
  </si>
  <si>
    <t>REPARACIÓN LOCATIVA DE ESTRUCTURA EXISTENTES:(Columnas,vigas áereas,Placas áereas y contrapiso, Juntas de dilatación, Estructuras Metálicas y Anclajes)</t>
  </si>
  <si>
    <t>ESTRUCTURA DE CONCRETO</t>
  </si>
  <si>
    <t>Construcción de tabiques (reticulación viguetas nuevas) en concreto f'c=4500PSI, sección 85x8.5x12 cm, con altura variable de 12 a 34cm. (Incluye: relación A/C 0.42, aditivo plastificante y acelerantes, mezclado en obra según dosificación del diseño de mezcla, equipo trompo, tamaño máximo del agregado½”, formaleta de encofrado, plástico para dilatación estructural, incluido el 5%de desperdicio).</t>
  </si>
  <si>
    <t>M³</t>
  </si>
  <si>
    <t>Placa nueva en concreto f`c=4500 psie=4cms, con malla M106 Ø 4.5mm c/0.15m ambas direcciones. Concreto f¨c=4500PSI para construcción de tabiques. (Incluye: relación A/C=0.42 y aditivo plastificante, mezclado en obra según dosificación del diseño de mezcla, equipo trompo. Tamaño máximo del agregado ½”, incluido el 5% de desperdicio.)</t>
  </si>
  <si>
    <t>Rellenos con espuma de poliuretano hasta el nivel de tabiques según niveles indicados en los planos. (Incluye: formaleta superior de confinamiento, suministro e instalación de espuma de poliuretano, equipo de instalación y dosificador, incluido el 5%de desperdicio y retiro de brozas o sobrantes a empresas certificadas de residuos).</t>
  </si>
  <si>
    <t>Reparación PLACA de la torta superior existente e=4cm conconcreto f´c=120MPa (CONCRETO UHPC según ACI 239C)y adición de fibras de acero. (incluye: limpieza por medios mecánicos, retiro demateriales, preparar la superficie de concreto de la placa existente por medios mecánicos, no dejar zonas quebradizas o astilladas, limpiar con chorro de aire comprimido a presión toda la superficie a intervenir)</t>
  </si>
  <si>
    <t>REPARACIÓN LOCATIVA  EN LA CIMENTACIÒN Y  ANCLAJES EN LA  ESTRUCTURAL Y SUPER ESTRUCTURA. (INCLUYE ANCLAJES EN:VIGAS DE CIMENTACIÒN Y AÈREAS,COLUMNAS, PANTALLAS,DADOS, ZAPATAS).</t>
  </si>
  <si>
    <t>Anclaje para reforzamiento en concreto para  D=  1/4" con Longitud de  variable y con  profundidad estandar de 15cm. (Incluye: Perforacion en concreto con diámetro de 1/4 más del anclaje, limpieza y epóxico)</t>
  </si>
  <si>
    <t>KG</t>
  </si>
  <si>
    <t>Anclaje para reforzamiento en concreto para D= 3/8" con longitud variable y profundidad estándar de 15 cm. (Incluye: perforación en concreto con diámetro de 1/4 más del anclaje, limpieza y epóxico).</t>
  </si>
  <si>
    <t>Inyección en fisura con lechada fluida de dos componentes a base de resina epoxica, (rendimiento: 0,8 kg/m), aplicada mediante equipo de inyección a baja presión, para reparación estructural en elemento de concreto. El precio  incluye la limpieza del interior de la fisura y la colocación de los inyectores.(Incluye: Suministro y tratamiento de fisuras para instalación de resina liquida epóxica)</t>
  </si>
  <si>
    <t>ACERO DE REFUERZO Y MALLAS PARA REPARACIONES : (Inc. Cimentación, Vigas, Columnas,Placas, Pantallas,Pilotes)</t>
  </si>
  <si>
    <t>5.2</t>
  </si>
  <si>
    <t>ACERO DE REFUERZO ESTRUCTURA</t>
  </si>
  <si>
    <t>5.2.2</t>
  </si>
  <si>
    <t>Acero de Refuerzo Vigas-Viguetas entrepiso</t>
  </si>
  <si>
    <t>5.2.3</t>
  </si>
  <si>
    <t>Malla Electrosoldada Placas (Q 6-1 M-262)</t>
  </si>
  <si>
    <t xml:space="preserve">MAMPOSTERIA   </t>
  </si>
  <si>
    <t>6.1</t>
  </si>
  <si>
    <t>MAMPOSTERIA  INTERIOR</t>
  </si>
  <si>
    <t>6.1.1</t>
  </si>
  <si>
    <t>Mampostería  Estructural Tipo salmona e=12   (Incluye: suministro ladrillo 24,5 x 12 x 6, con Mortero de pega 1:3 con pigmento HASTA 2% del peso del cemento, resistencia f´cp=17.5 MPa, tipo M según NSR-10, espesor 1 cm. No incluye dovelas)</t>
  </si>
  <si>
    <t>6.1.2</t>
  </si>
  <si>
    <t xml:space="preserve">Dovela en concreto 4500 psi  0,10 x 0,10 m (Incluye: suministro y inyección del concreto fluido impermeabilizado, el acero se cobra en item aceros) </t>
  </si>
  <si>
    <t>6.1.3</t>
  </si>
  <si>
    <t>Muro parapeto curvo de celosía estructural tipo salmona y/o murete celocias palomeras, Jamba Arena (celosías) e=6. (Incluye: suministro jamba (celosías) 12 x 6 x 16, con mortero de pega 1:3 con pigmento HASTA 2% del peso del cemento, resistencia f'cp=17.5 MPa, tipo M según NSR-10, espesor 2 cm. Cable de acero 1.60 mm, tuerca hexagonal 5/8, perno de anclaje 5/8, grapa para anclajes 3/8, tres unidades, grafil 4 mm.)</t>
  </si>
  <si>
    <t>6.1.4</t>
  </si>
  <si>
    <t>Muro remate ALFAJIA ARENA Tipo Salmona e=6 (Incluye: suministro ALFAJIA ARENA 12 x 6 x 25, con Mortero de pega 1:3 con pigmento HASTA 2% del peso del cemento, resistencia f'cp=17.5 MPa, tipo M según NSR-10, espesor 2 cm)</t>
  </si>
  <si>
    <t>6.1.5</t>
  </si>
  <si>
    <t>Mampostería  Estructural Tipo Aparejo a sardinel, Salmona antepecho interior /exterior,anticado   (Incluye: suministro ladrillo 24,5 x 12 x 6, con Mortero de pega 1:3 con pigmento HASTA 2% del peso del cemento, resistencia f´cp=17.5 MPa, tipo M según NSR-10, espesor 1 cm. No incluye Dovelas)</t>
  </si>
  <si>
    <t>6.1.6</t>
  </si>
  <si>
    <t>Fundida  de  núcleo  (Dovela  en  concreto  D=2  1/2")  cada  0.65  cm  de  altura,  1.3 metros (Incluye: suministro e instalación de Grauts para relleno f'c= 210 kg/cm² y gravilla fina; incluye anclaje 3/8 con epóxico para muro estructural, profundidad de 15 cm de anclaje).</t>
  </si>
  <si>
    <t>6.2</t>
  </si>
  <si>
    <t>MAMPOSTERIA   FACHADA</t>
  </si>
  <si>
    <t>6.2.1</t>
  </si>
  <si>
    <t>Mampostería enchape vitrificado 1/4 X 26 con pata. (Incluye : suministro e instalación con mortero de pega 1:3 con pigmento HASTA 2% del peso del cemento, resistencia f´cp=17.5 MPa, tipo M según NSR-10, espesor 2 cm, limpiezas)</t>
  </si>
  <si>
    <t>6.2.2</t>
  </si>
  <si>
    <t>Mampostería enchape arena 1/4 X 26 con pata. (Incluye: suministro e instalación con mortero de pega 1:3 con pigmento HASTA 2% del peso del cemento, resistencia f'cp=17.5 MPa, tipo M según NSR-10, espesor 2 cm, limpiezas).</t>
  </si>
  <si>
    <t>PISOS: (Inc. Alistado, Afinados,Media cañas y acabados)</t>
  </si>
  <si>
    <t>9.1</t>
  </si>
  <si>
    <t>AFINADO PISOS</t>
  </si>
  <si>
    <t>9.1.1</t>
  </si>
  <si>
    <t>Media caña en cemento mortero 1:3 A=0,15 cm (Incluye: suministro e instalación con desperdicio del 5%, mortero de pega 1:3 SIN pigmento HASTA el 2% del peso del cemento, resistencia f'cp=17.5 MPa, tipo M según NSR-10, espesor 1 cm.)</t>
  </si>
  <si>
    <t>9.2</t>
  </si>
  <si>
    <t>ACABADOS DE PISOS</t>
  </si>
  <si>
    <t>9.2.2</t>
  </si>
  <si>
    <t>Enchape en Piso Tipo 6 Vitrificado Salmona Negro, aparejo de sogas radiado con geometría única Rosa de los Vientos, sección cañuela. Textura rugosa. (Incluye: suministro e instalación, mortero de pega 1:3 con pigmento, resistencia f'cp=17.5 MPa, tipo M según NSR-10, espesor hasta 2 cm a 3 cm)</t>
  </si>
  <si>
    <t>9.2.3</t>
  </si>
  <si>
    <t>Enchape en Piso Tipo 3 Vitrificado Salmona rojo, aparejo de sogas con 1/4 de solape, desplazamiento al centro cuatro caras, con textura rugosa. (Incluye: suministro e instalación, mortero de pega 1:3 con pigmento, resistencia f'cp=17.5 MPa, tipo M según NSR-10, espesor hasta 2 cm a 3 cm)</t>
  </si>
  <si>
    <t>9.2.4</t>
  </si>
  <si>
    <t>Enchape en Piso Tipo 4 ladrillo Salmona arena, Aparejo a sardinel radiado centro único textura rugosa (Incluye: Suministro e instalación, Mortero de pega 1:3 con pigmento, resistencia f'cp=17.5 MPa, tipo M según NSR-10, espesor hasta 2 cm a 3 cm).</t>
  </si>
  <si>
    <t>9.2.7</t>
  </si>
  <si>
    <t>Enchape en Piso Tipo 6 1/4 X 26 APAREJO DE SOGAS CON 1/4 DE SOLAPE, DESPLAZAMIENTO AL CENTRO 2 CARAS Salmona rojo, textura rugosa. (Incluye: Suministro e instalación, Mortero de pega 1:3 con pigmento, resistencia f'cp=17.5 MPa, tipo M según NSR-10, espesor hasta 2 cm a 3 cm).</t>
  </si>
  <si>
    <t>9.2.8</t>
  </si>
  <si>
    <t>Enchape en Piso Tipo 8 Salmona rojo, Aparejo de sogas con 1/4 de solape, desplazamiento al centro 4 caras, enmarcadas con dilatación diagonal. (Incluye: Suministro e instalación, Mortero de pega 1:3 sin pigmento, resistencia f'cp=17.5 MPa, tipo M según NSR-10, espesor hasta 2 cm a 3 cm)</t>
  </si>
  <si>
    <t>9.2.9</t>
  </si>
  <si>
    <t>Enchape en Piso Tipo 9 ARENA Aparejo de soga con 1/2 solape. (Incluye: Suministro e instalación, mortero de pega 1:3 con pigmento, resistencia f'cp=17.5 MPa, tipo M según NSR-10, espesor hasta 2 cm a 3 cm).</t>
  </si>
  <si>
    <t>9.2.34</t>
  </si>
  <si>
    <t>Enchape en Piso Tipo 10 ARENA aparejo Artesonado en . (Incluye: Suministro e instalación, Mortero de pega 1:3 con pigmento, resistencia f´cp=17.5 MPa, tipo M según NSR-10, espesor hasta 2 cm a 3 cm)</t>
  </si>
  <si>
    <t>9.2.35</t>
  </si>
  <si>
    <t>Enchape en Piso Tipo 11 Vitrificado Salmona rojo y arena. Aparejo a sardinel radiado 1/4 x 26. (Incluye: Suministro e instalación, Mortero de pega 1:3 sin pigmento, resistencia f´cp=17.5 MPa, tipo M según NSR-10, espesor hasta 2 cm a 3 cm)</t>
  </si>
  <si>
    <t>INSTALACIONES HIDRAULICAS Y SANITARIAS</t>
  </si>
  <si>
    <t>13.1</t>
  </si>
  <si>
    <t>13.1.15</t>
  </si>
  <si>
    <t>Provisional de obra PVC-P 1/2 (Incluye tuberia,accesorios y vàlvulas)</t>
  </si>
  <si>
    <t>INSTALACIONES ELÉCTRICAS, VOZ,DATOS,CCTV,SONIDO Y CONTROL DE ACCESO.</t>
  </si>
  <si>
    <t>14.1</t>
  </si>
  <si>
    <t>CABLEADO DE ACOMETIDA Y ALIMENTADORES</t>
  </si>
  <si>
    <t>14.1.1</t>
  </si>
  <si>
    <t>Alimentador en cable 3No.4+1No.4 +1No.8T AWG HFFR LS Cu a Bomba de Calor VRF RV-01</t>
  </si>
  <si>
    <t>14.1.2</t>
  </si>
  <si>
    <t>Alimentador en cable 3No.2+1No.2N +1No.6T AWG HFFR LS Cu a RV-05 Bomba de Calor en tubería EMT 2"</t>
  </si>
  <si>
    <t>14.1.3</t>
  </si>
  <si>
    <t>Alimentador en cable 3No.1/0+1No.1/0N +1No.6T AWG HFFR LS Cu a TDM4_S2</t>
  </si>
  <si>
    <t>14.1.4</t>
  </si>
  <si>
    <t>Alimentador en cable 3No.1/0+1No.1/0N +1No.6T AWG HFFR LS Cu a TDM1_P1</t>
  </si>
  <si>
    <t>14.1.5</t>
  </si>
  <si>
    <t>Alimentador en cable 3No.1/0+1No.1/0N +1No.6T AWG HFFR LS Cu a TDM1_S2</t>
  </si>
  <si>
    <t>14.1.6</t>
  </si>
  <si>
    <t>Alimentador en cable 3No.2+1No.2N + 1No. 8T AWG HFFR LS Cu a TDM2_S2</t>
  </si>
  <si>
    <t>14.1.7</t>
  </si>
  <si>
    <t>Alimentador en cable 3No.2+1No.2N + 1No.8T HFFR LS Cu a TDM3_S1</t>
  </si>
  <si>
    <t>14.1.9</t>
  </si>
  <si>
    <t>Alimentador en cable 2(3No.300+1No.300N)+1No.2T HFFR LS a TGDM_NORTE</t>
  </si>
  <si>
    <t>14.1.11</t>
  </si>
  <si>
    <t>Alimentador en cable 3No.1/0+1No.1/0N +1No.6T AWG HFFR LS Cu a PV-01 Polivalente, RV-01, RV-02</t>
  </si>
  <si>
    <t>14.1.12</t>
  </si>
  <si>
    <t>Alimentador en cable 3No.4+1No.4 +1No.8T AWG HFFR LS Cu a Bomba de Calor VRF RV-02</t>
  </si>
  <si>
    <t>14.1.13</t>
  </si>
  <si>
    <t>Alimentador en cable 2No.10+1No.10N+1No.10T AWG HFFR LS a Condensador</t>
  </si>
  <si>
    <t>14.1.17</t>
  </si>
  <si>
    <t>Alimentador en cable 3No.10+1No.10N+1No.10T AWG Cu HFFR LS A VS-02, BAC, BAF, FC</t>
  </si>
  <si>
    <t>14.1.18</t>
  </si>
  <si>
    <t>Alimentador en cable 3No.8+1No.8N+1No.10T AWG HFFR LS FAN COILS TORRE NORTE SOTANO 2</t>
  </si>
  <si>
    <t>14.2</t>
  </si>
  <si>
    <t>BANDEJA TIPO DUCTO Y CANALETA PORTACABLES</t>
  </si>
  <si>
    <t>14.2.1</t>
  </si>
  <si>
    <t>Tuberia galvanizada IMC de 1" Incluye: union 1" y abrazaderas de sujeción a estructura</t>
  </si>
  <si>
    <t>14.2.3</t>
  </si>
  <si>
    <t>Tuberia galvanizada IMC de 3" Incluye: union 3" y abrazaderas de sujeción a estructura RV-03</t>
  </si>
  <si>
    <t>14.2.9</t>
  </si>
  <si>
    <t>Tuberia EMT de 4" Incluye: caja de paso, union 4" y abrazaderas de sujeción a estructura</t>
  </si>
  <si>
    <t>14.2.30</t>
  </si>
  <si>
    <t>Bandeja portacable tipo ducto de 30x6cm con de distribución. Incluye soportes y uniones</t>
  </si>
  <si>
    <t>14.2.31</t>
  </si>
  <si>
    <t>Bandeja portacable tipo ducto de 40x6cm de distribución. Incluye soportes y uniones</t>
  </si>
  <si>
    <t>14.3</t>
  </si>
  <si>
    <t>TABLERO GENERAL DE DISTRIBUCIÓN, TABLEROS AUXILIARES , TABLEROS DE BYPASS</t>
  </si>
  <si>
    <t>14.3.1</t>
  </si>
  <si>
    <t>Tablero general de distribución (TGD) 1122A Norma IEC 61439. 1 )Incluye:
-Totalizador generar de 3x800A EGULABLE , Icu 30 kA.
- Barraje de distribución en cobre de 40 x 10mm de 1122 amperios según AE - 309.
-(1) Un interruptores termomagnéticos de 3x30A 10kA
-(1) Un interruptor termomagnético de 3x630A regulable 30kA
-(3) Tres interruptores de 1x75- 80A 30kA
-(1) DPS clase i + II 80kA
-(1) Espacio de reserva para 3 circuitos monofásicos.</t>
  </si>
  <si>
    <t>14.3.2</t>
  </si>
  <si>
    <t>Tablero general de distribución (TGD) 792A Norma IEC 61439. 1 )Incluye:-Totalizador generar de 3x800A EGULABLE , Icu 30 kA.- Barraje de distribución en cobre de 40 x 10mm de 792 amperios según AE - 309.
-(2) Un interruptores termomagnéticos de 3x30A 10kA
-(1) Un interruptor termomagnético de 3x100A regulable 30kA 
-(1) Un interruptores termomagnetico de 3x150 A 30kA 
-(1) Un interruptores termomagnetico de 3x250 A 30kA, 
-(1) Un interruptores termomagnetico de 3x30 A 30kA
-(1) DPS clase i + II 40kA
-(1) Espacio de reserva para 3 circuitos monofásicos.</t>
  </si>
  <si>
    <t>14.4</t>
  </si>
  <si>
    <t>SALIDA DE ALUMBRADO Y TOMACORRIENTES NORMALES Y REGULADOS</t>
  </si>
  <si>
    <t>14.4.1</t>
  </si>
  <si>
    <t>Salida tomacorriente Normal con polo a tierra, doble monofásica en canaleta perimetral 12x5cm, 15 Amp., 120 Volt. Incluye la incidencia de cable en 2No.12+1No.12T AWG Cu HFFR LS para tomacorrientes normales</t>
  </si>
  <si>
    <t>14.4.2</t>
  </si>
  <si>
    <t>Desmonte redes eléctricas existentes (Incluye: Herramientas, traslado y entrega de material desmontado, coordinación por técnico).</t>
  </si>
  <si>
    <t>14.4.3</t>
  </si>
  <si>
    <t>Salida toma corriente Normal con polo a tierra, doble monofásica en canaleta perimetral 12 x 5cm, 15Amp., 120 Volt. Incluye la incidencia de cable en 2 No.12+1 No.12T AWG Cu HFFR LS para tomacorrientes normales</t>
  </si>
  <si>
    <t>14.4.4</t>
  </si>
  <si>
    <t>Salida toma corriente Regulado con polo a tierra, doble monofásica en canaleta perimetral 12X5cm, 15Amp., 120Volt. Incluye la incidencia de alambrado en 2No.12+1No.12T AWG Cu HFFR LS para tomacorrientes reguladas.</t>
  </si>
  <si>
    <t>14.4.5</t>
  </si>
  <si>
    <t>Salida para luminaria. Incluye la incidencia de tuberia conduit EMT de 3/4" y conductor en cable 2No.12+1No.12T AWG Cu HFFR LS</t>
  </si>
  <si>
    <t>14.4.6</t>
  </si>
  <si>
    <t>Interruptor Sencillo. Incluye incidencia de tubería EMT 3/4" y conductor 2No.12+1No.12T AWG Cu</t>
  </si>
  <si>
    <t>14.4.7</t>
  </si>
  <si>
    <t>Interruptor Doble. Incluye incidencia de tubería EMT 3/4" y conductor 3No.12+1No.12T AWG Cu</t>
  </si>
  <si>
    <t>14.4.8</t>
  </si>
  <si>
    <t>Interruptor Triple. Incluye incidencia de tubería EMT 3/4" y conductor 4No.12+1No.12T AWG Cu</t>
  </si>
  <si>
    <t>14.4.9</t>
  </si>
  <si>
    <t>Salida tomacorriente Normal con polo a tierra, doble monofásica en canaleta perimetral 12x5cm, 15 Amp., 120 Volt. Incluye la incidencia de cable en 1No.12+1No.12T AWG Cu HFFR LS para tomacorrientes normales</t>
  </si>
  <si>
    <t>14.4.10</t>
  </si>
  <si>
    <t>Salida  para  luminaria.  Incluye  la  incidencia  de  tuberia  conduit  EMT  de  3/4"  y conductor en cable  1No.12+1No.12T AWG Cu HFFR LS</t>
  </si>
  <si>
    <t>14.4.11</t>
  </si>
  <si>
    <t>Salida para luminaria. Incluye la incidencia de tuberia conduit EMT de 3/4" y conductor en cable 1No.12+1No.12T AWG Cu HFFR LS</t>
  </si>
  <si>
    <t>14.8</t>
  </si>
  <si>
    <t>SISTEMA CONTROL DE ACCESO</t>
  </si>
  <si>
    <t>14.8.1</t>
  </si>
  <si>
    <t>LECTOR A BIOMÉTRICA: BioStation 3, MultiCLASS SE y RFID dual (EM de 125 kHz y MIFARE de 13,56 MHz, MIFARE Plus, DESFire/EV1/EV2, FeliCa, iCLASS SE/SR/Seos, NFC, BLE), 24 V CC o PoE+, WiFi 802.11 b/g /n, RTSP; INCLUYE ADAPTADOR 2 PINES - 24vdc</t>
  </si>
  <si>
    <t>14.8.3</t>
  </si>
  <si>
    <t>BOTÓN DE APERTURA: Botón no-touch de salida</t>
  </si>
  <si>
    <t>14.8.4</t>
  </si>
  <si>
    <t>KIT ELECTROIMÁN: Electroimán 1200lbs, voltaje 12/24VDC,construcción en zinc y acabado en aluminio, indicador de estado (abierto - cerrado), incluye soporte</t>
  </si>
  <si>
    <t>14.8.7</t>
  </si>
  <si>
    <t>Instalación: Incluye caja de alojamiento, configuración y puesta en marcha.</t>
  </si>
  <si>
    <t>14.8.8</t>
  </si>
  <si>
    <t>ENLACE DE DISPOSITIVOS: Switch PoE+ Gigabit de 26 puertos, 24 puertos PoE+ y 2 puertos SFP de fibra; fuente de 400W</t>
  </si>
  <si>
    <t>14.8.9</t>
  </si>
  <si>
    <t>CABLEADO: Cable FUTP Categoría 6A color gris 100% cobre, 4 pares, 23AWG, caja X 305mt</t>
  </si>
  <si>
    <t>14.8.10</t>
  </si>
  <si>
    <t>Patch Panel 24 puertos 19" Cat 6A/7A 1RU con Jack RJ45 6A azul - blindado</t>
  </si>
  <si>
    <t>14.8.11</t>
  </si>
  <si>
    <t>Patch Cord categoría 6A azul 1.5mts - blindado</t>
  </si>
  <si>
    <t>14.8.12</t>
  </si>
  <si>
    <t>Conector Z-PLUG de Terminación en Campo</t>
  </si>
  <si>
    <t>14.8.13</t>
  </si>
  <si>
    <t>Tubería EMT 3/4", incluye uniones, terminales y accesorios de sujeción estructural</t>
  </si>
  <si>
    <t>GL</t>
  </si>
  <si>
    <t>14.8.14</t>
  </si>
  <si>
    <t>Tubería EMT 2", incluye uniones, terminales y accesorios de sujeción estructural</t>
  </si>
  <si>
    <t>14.8.15</t>
  </si>
  <si>
    <t>Accesorios de cableado y fijación</t>
  </si>
  <si>
    <t>CARPINTERIA METALICA: (Inc. Carpinteria en Ventaneria y Puertas,Barandas y fachadas Flotantes)</t>
  </si>
  <si>
    <t>15.1.1</t>
  </si>
  <si>
    <t>Rampa Peatonal Zona de Escalera ancho= 1.0 mts, altura de apoyo variable. (Incluye suminisro e instalción de : Gualdera en perfil tubular 4 x 2" e=4.7mm,Platina rectangular doblada de 12 x 9.6cms e=1/4 asegurada con tornillo de 3/8 x 3" para soporte de acabado en lámina, Tablero en lámina antideslizante perforada e= 1/4" acabado acero corten o similar, Perfil tubular 4 x 2" e=4.7mm).</t>
  </si>
  <si>
    <t>15.1.2</t>
  </si>
  <si>
    <t>Ventana nueva (2.32 mt long x 2.00 mt de ancho) tipo oscilante para cubiertas, estructura en aluminio anonizado (color bronce oscuro o similar al existente), autoportante anclado de forma lateral. graduación y sistema dentado para fijación de posición angular; evitando el cierre accidental por acción del viento u otros factores externos.</t>
  </si>
  <si>
    <t>CERRADURAS, VIDRIOS Y ESPEJOS: ( Inc. Vidrio templado,espejos, cerraduras)</t>
  </si>
  <si>
    <t>16.1.1</t>
  </si>
  <si>
    <t>Vidrio Templado 10MM y herrajes en acero inoxidable (Incluye: suministro e instalción de divisiones en vidrio templado 10mm con sus herrajes )</t>
  </si>
  <si>
    <t>16.1.3</t>
  </si>
  <si>
    <t>Cerradura Tipo Chapa Puerta Vidrio</t>
  </si>
  <si>
    <t>UND</t>
  </si>
  <si>
    <t>16.1.5</t>
  </si>
  <si>
    <t>Vidrio de silicato sodocálcico templado, incoloro, de 4 mm de espesor, fijado sobre carpintería con acuñado mediante calzos de apoyo perimetrales y laterales, sellado en frío con silicona sintética incolora (no acrílica), compatible con el material soporte</t>
  </si>
  <si>
    <t>CUBIERTA: (Inc. Cubiertas traslusidad,marquesinas,canales matálica,Cielos rasos,Impermeabilizaciónes,Techos falsos )</t>
  </si>
  <si>
    <t>17.1</t>
  </si>
  <si>
    <t>CUBIERTA</t>
  </si>
  <si>
    <t>17.1.22</t>
  </si>
  <si>
    <t xml:space="preserve"> IMPERMEABILIZACIÓN   Sistema de impermeabilización tricapa en Poliuretano y poliurea spray (Incluye: suministro e instalación de capa en 1.5cm poliuretano y poliurea).</t>
  </si>
  <si>
    <t>SISTEMA DE AIRE ACONDICIONADO VENTILACIÓN Y EXTRACCIÓN MECANICA</t>
  </si>
  <si>
    <t>18.1</t>
  </si>
  <si>
    <t>EQUIPOS</t>
  </si>
  <si>
    <t>18.1.1</t>
  </si>
  <si>
    <t>Unidad polivalente para enfriamiento y calentamiento de agua, de 4 tubos, de condensación por aire, compresores de alta eficiencia. Modo frio: Enfriar 24 gpm agua con etilen-glicol al 05%, de una temperatura de 48°F a 36°F(Aprox.12TR); agua caliente para recalentamiento, 10gpm de agua (sin etilenglicol) desde 60°F hasta 80°F (aprox. 104kBtu/h). Modo Calor: calentar 10 gpm de agua (sin etilenglicol) desde 60°F hasta 80°F (aprox. 104kBtu/h). En este modo, no habrá carga de enfriamiento. Voltaje: 208/3 Ph/60Hz</t>
  </si>
  <si>
    <t>18.1.4</t>
  </si>
  <si>
    <t>Bomba de agua vertical en línea, acople directo, 32 gpm @ 90 FT c.a, para agua con etilen-glicol 10%, a 2°C. Motor eficiencia premium 208V/3Ph/60Hz. Incluye difusor de succión y válvula triple servicio</t>
  </si>
  <si>
    <t>18.1.5</t>
  </si>
  <si>
    <t>Bomba de agua vertical en línea, acople directo, 18 gpm @ 80 FT c.a, para agua 27°C. Motor eficiencia premium 208V/3Ph/60Hz. Incluye difusor de succión y válvula triple servicio</t>
  </si>
  <si>
    <t>18.1.6</t>
  </si>
  <si>
    <t>Unidad manejadora UTA-01 de 2860 cfm. Con descarga horizontal, para trabajo interior. Requiere caja de mezcla con damper para la toma de aire exterior. Con sección de filtros MERV 8. Con una sección para alojar dos filtros para captación de gases de 24"x20" de 12" de espesor. Sección de filtros panel MERV 15, serpentín de enfriamiento mediante agua helada. Serpentín de calefacción mediante agua caliente. Sección con ventilador Plug-Fan, motores EC sin escobillas, con control que reciba una señal externa para variación de velocidad. Sensores y transducteres por separado.</t>
  </si>
  <si>
    <t>18.1.7</t>
  </si>
  <si>
    <t>Unidad manejadora UTA-02 de 3010 cfm. con descarga horizontal, para trabajo interior. Requiere caja de mezcla con damper para la toma de aire exterior. Con sección de filtros MERV 8. Con una sección para alojar dos filtros para captación de gases de 24"x20" de 12" de espesor. Sección de filtros panel MERV 15, serpentín de enfriamiento mediante agua helada. Serpentín de calefacción mediante agua caliente. Sección con ventilador Plug-Fan, motores EC sin escobillas, con control que reciba una señal externa para variación de velocidad. Sensores y transducteres por separado.</t>
  </si>
  <si>
    <t>18.1.10</t>
  </si>
  <si>
    <t>Unidad condensadora de refrigerante variable de 220 kBtu/h de capacidad nominal de refrigeración</t>
  </si>
  <si>
    <t>18.1.11</t>
  </si>
  <si>
    <t>Unidad condensadora de refrigerante variable de 240 kBtu/h de capacidad nominal de refrigeración</t>
  </si>
  <si>
    <t>18.1.13</t>
  </si>
  <si>
    <t>Unidad fan-coil de refrigerante variable, de techo oculto de alta presión, de 36 kBtu/h de capacidad nominal de refrigeración. Incluye plenum en fabricado en lamina galvanizada aislado con panel de poliisocianurato con aluminio gofrado al menos en su cara exterior y riel portafiltro con filtro MERV 13, según especificación. Incluye resistencia con control variable instalada a la descarga, según especificación. Incluye contacto para apagado por señal externa.</t>
  </si>
  <si>
    <t>18.1.16</t>
  </si>
  <si>
    <t>Unidad fan-coil de refrigerante variable, de techo oculto de alta presión, de 30 kBtu/h de capacidad nominal de refrigeración. Incluye plenum en fabricado en lamina galvanizada aislado con panel de poliisocianurato con aluminio gofrado al menos en su cara exterior y riel portafiltro con filtro MERV 13, según especificación. Incluye resistencia con control variable instalada a la descarga, según especificación. Incluye contacto para apagado por señal externa.</t>
  </si>
  <si>
    <t>18.1.17</t>
  </si>
  <si>
    <t>Unidad fan-coil de refrigerante variable, de techo oculto de alta presión, de 27 kBtu/h de capacidad nominal de refrigeración. Incluye plenum en fabricado en lamina galvanizada aislado con panel de poliisocianurato con aluminio gofrado al menos en su cara exterior y riel portafiltro con filtro MERV 13, según especificación. Incluye resistencia con control variable instalada a la descarga, según especificación. Incluye contacto para apagado por señal externa.</t>
  </si>
  <si>
    <t>18.1.18</t>
  </si>
  <si>
    <t>Unidad fan-coil de refrigerante variable, de techo oculto de alta presión, de 24 kBtu/h de capacidad nominal de refrigeración. Incluye plenum en fabricado en lamina galvanizada aislado con panel de poliisocianurato con aluminio gofrado al menos en su cara exterior y riel portafiltro con filtro MERV 13, según especificación. Incluye resistencia con control variable instalada a la descarga, según especificación. Incluye contacto para apagado por señal externa.</t>
  </si>
  <si>
    <t>18.1.19</t>
  </si>
  <si>
    <t>Unidad fan-coil de refrigerante variable, de techo oculto de alta presión, de 18 kBtu/h de capacidad nominal de refrigeración. Incluye plenum en fabricado en lamina galvanizada aislado con panel de poliisocianurato con aluminio gofrado al menos en su cara exterior y riel portafiltro con filtro MERV 13, según especificación. Incluye resistencia con control variable instalada a la descarga, según especificación. Incluye contacto para apagado por señal externa.</t>
  </si>
  <si>
    <t>18.1.20</t>
  </si>
  <si>
    <t>Unidad condensadora para refrigeración, de 3 hp. R404A. Compresor Scroll</t>
  </si>
  <si>
    <t>18.1.21</t>
  </si>
  <si>
    <t>Evaporador para una capacidad mínima de refrigeración de 7 kW, para enfriamiento sensible a 9°C. R404A. Con ventilador centrifugo. Voltaje 220 / 1Ph / 60Hz. Incluye plenum en fabricado en lamina galvanizada aislado con panel de poliisocianurato con aluminio gofrado al menos en su cara exterior y riel portafiltro con filtro MERV 13</t>
  </si>
  <si>
    <t>18.1.22</t>
  </si>
  <si>
    <t>Deshumidificador interior vertical independiente, 600 - 500 cfm nominales, con capacidad para retirar al menos 2.5 kg/h de humedad. Voltaje 220 / 1Ph / 60Hz.</t>
  </si>
  <si>
    <t>18.1.23</t>
  </si>
  <si>
    <t>Humidificador por producción de vapor mediante electrodos, con capacidad para al menos 7.5 kg/h. Voltaje 208 / 3Ph / 60Hz.</t>
  </si>
  <si>
    <t>18.1.24</t>
  </si>
  <si>
    <t>Humidificador por producción de vapor mediante electrodos, con capacidad para al menos 6.5 kg/h. Voltaje 208 / 3Ph / 60Hz.</t>
  </si>
  <si>
    <t>18.1.25</t>
  </si>
  <si>
    <t>Extractor tubular en línea, 2860 cfm @ 0.8 in w.g. Voltaje 208 / 3Ph / 60Hz.</t>
  </si>
  <si>
    <t>18.1.26</t>
  </si>
  <si>
    <t>Extractor tubular en línea, 3010 cfm @ 1 in w.g. Voltaje 208 / 3Ph / 60Hz.</t>
  </si>
  <si>
    <t>18.1.27</t>
  </si>
  <si>
    <t>Extractor tubular en línea, 11200 cfm @ 1.2 in w.g. Voltaje 208 / 3Ph / 60Hz.</t>
  </si>
  <si>
    <t>18.1.28</t>
  </si>
  <si>
    <t>Ventilador tubular en línea, 2200 cfm @ 0.5 in w.g. Voltaje 208 / 3Ph / 60Hz.</t>
  </si>
  <si>
    <t>18.2</t>
  </si>
  <si>
    <t>TABLERO DE ENCENDIDO Y CONTROL</t>
  </si>
  <si>
    <t>18.2.1</t>
  </si>
  <si>
    <t>Tablero de encendido y protecciones de equipos TEE-01</t>
  </si>
  <si>
    <t>18.2.2</t>
  </si>
  <si>
    <t>Tablero de encendido y protecciones de equipos TEE-02</t>
  </si>
  <si>
    <t>18.3</t>
  </si>
  <si>
    <t>CONTROLES  Y VALVULAS DE CONTROL (INCLUYE INSTALACIÓN)</t>
  </si>
  <si>
    <t>18.3.1</t>
  </si>
  <si>
    <t>Pantalla táctil para monitoreo y control de sistemas de refrigerante variable</t>
  </si>
  <si>
    <t>18.3.2</t>
  </si>
  <si>
    <t>"Gateway" BACnet IP para vinculación de sistemas de refrigerante variable a BMS</t>
  </si>
  <si>
    <t>18.3.3</t>
  </si>
  <si>
    <t>Tarjeta de contacto externo para fan-coil de refrigerante variable</t>
  </si>
  <si>
    <t>18.3.4</t>
  </si>
  <si>
    <t>Controlador de campo para sistema de agua helada. Incluye tablero</t>
  </si>
  <si>
    <t>18.3.5</t>
  </si>
  <si>
    <t>Controlador de campo para depósito. Incluye tablero</t>
  </si>
  <si>
    <t>18.3.6</t>
  </si>
  <si>
    <t>Controlador de campo para unidad manejadora. Incluye tablero</t>
  </si>
  <si>
    <t>18.3.7</t>
  </si>
  <si>
    <t>Transmisor de concentración de SO2 con kit para ducto</t>
  </si>
  <si>
    <t>18.3.8</t>
  </si>
  <si>
    <t>Transmisor de concentración de VOC con kit para ducto</t>
  </si>
  <si>
    <t>18.3.9</t>
  </si>
  <si>
    <t>Detector de flujo de aire, diferencial, con ajuste de presión</t>
  </si>
  <si>
    <t>18.3.10</t>
  </si>
  <si>
    <t>Transmisor de temperatura y humedad para ducto, calibrable en campo</t>
  </si>
  <si>
    <t>18.3.11</t>
  </si>
  <si>
    <t>Transmisor de temperatura para ducto.</t>
  </si>
  <si>
    <t>18.3.12</t>
  </si>
  <si>
    <t>Transmisor de PM 1, PM 2.5 Y PM 10 de pared para monitoreo de depósitos.</t>
  </si>
  <si>
    <t>18.3.13</t>
  </si>
  <si>
    <t>Transmisor de CO2 y VOC de pared para monitoreo de depósitos.</t>
  </si>
  <si>
    <t>18.3.14</t>
  </si>
  <si>
    <t>Transmisor de presión diferencial de aire para condición de filtros UTA</t>
  </si>
  <si>
    <t>18.3.15</t>
  </si>
  <si>
    <t>Transmisor de presión diferencial de aire para medición de caudal. Incluye tubo pitot y terminal
para ducto</t>
  </si>
  <si>
    <t>18.3.16</t>
  </si>
  <si>
    <t>Detector de flujo de agua, diferencial, con ajuste de presión</t>
  </si>
  <si>
    <t>18.3.17</t>
  </si>
  <si>
    <t>Transmisor de temperatura de agua de inmersión, bulbo 2" Incluye termopozo.</t>
  </si>
  <si>
    <t>18.3.18</t>
  </si>
  <si>
    <t>Válvula de 3 vías mezcladora, cuerpo Ø1-1/2",CV 19. Actuador señal 0-10VDC. Protección NEMA4X</t>
  </si>
  <si>
    <t>18.3.19</t>
  </si>
  <si>
    <t>Válvula de 3 vías mezcladora, cuerpo Ø1-1/4", CV 10. Actuador seña l0-10VDC. ProtecciónNEMA 4X</t>
  </si>
  <si>
    <t>18.3.20</t>
  </si>
  <si>
    <t>Válvula de 3 vías mezcladora, cuerpo Ø1", CV 10. Actuador señal 0-10 VDC</t>
  </si>
  <si>
    <t>18.3.21</t>
  </si>
  <si>
    <t>Válvula de 3 vías mezcladora, cuerpo Ø3/4", CV 7.4 Actuador señal 0-10 VDC</t>
  </si>
  <si>
    <t>18.3.22</t>
  </si>
  <si>
    <t>Tubería EMT Ø1/2". Incluye accesorios como codos, terminales, tornillería. Incluye soportes</t>
  </si>
  <si>
    <t>18.3.23</t>
  </si>
  <si>
    <t>Coraza tipo "Liquid Tight" Ø1/2".</t>
  </si>
  <si>
    <t>18.3.24</t>
  </si>
  <si>
    <t>Terminal para coraza tipo "Liquid Tight" Ø1/2".</t>
  </si>
  <si>
    <t>18.3.25</t>
  </si>
  <si>
    <t>Tubería EMT Ø3/4". Incluye accesorios como codos, terminales, tornillería. Incluye soportes</t>
  </si>
  <si>
    <t>18.3.28</t>
  </si>
  <si>
    <t>Coraza tipo "Liquid Tight" Ø3/4".</t>
  </si>
  <si>
    <t>18.3.30</t>
  </si>
  <si>
    <t>Terminal para coraza tipo "Liquid Tight" Ø3/4".</t>
  </si>
  <si>
    <t>18.3.31</t>
  </si>
  <si>
    <t>Caja de paso 10 x 10 x 5 galvanizada calibre 20</t>
  </si>
  <si>
    <t>18.3.32</t>
  </si>
  <si>
    <t>Caja de paso 10 x 10 x 7 para intemperie</t>
  </si>
  <si>
    <t>18.3.33</t>
  </si>
  <si>
    <t>Cable blindado y apantallado 18 AWG x 2</t>
  </si>
  <si>
    <t>18.3.34</t>
  </si>
  <si>
    <t>Cable blindado y apantallado 18 AWG x 3</t>
  </si>
  <si>
    <t>18.3.35</t>
  </si>
  <si>
    <t>Cable blindado y apantallado 20 AWG x 2</t>
  </si>
  <si>
    <t>18.3.36</t>
  </si>
  <si>
    <t>Cable blindado y apantallado 20 AWG x 3</t>
  </si>
  <si>
    <t>18.3.37</t>
  </si>
  <si>
    <t>Cable tipo vehicular 18 AWG x 2</t>
  </si>
  <si>
    <t>18.3.39</t>
  </si>
  <si>
    <t>Tubería y cableado para sensores UTAS, planta de agua helada y agua caliente y extractores</t>
  </si>
  <si>
    <t>18.3.40</t>
  </si>
  <si>
    <t>Programación, configuración y arranque sistema de control VRF</t>
  </si>
  <si>
    <t>18.3.41</t>
  </si>
  <si>
    <t>Programación, configuración y arranque controladores de campo y monitoreo</t>
  </si>
  <si>
    <t>18.4</t>
  </si>
  <si>
    <t>TUBERIA Y ACCESORIOS PARA AGUA HELADA (Incluye soporteria instalaciones y accesorios como codos, semicodos, tee, bridas)</t>
  </si>
  <si>
    <t>18.4.1</t>
  </si>
  <si>
    <t>Tubería de cobre tipo K sin costura, Ø1-3/8" aislada</t>
  </si>
  <si>
    <t>18.4.3</t>
  </si>
  <si>
    <t>Tubería de cobre tipo K sin costura, Ø1-1/4" aislada</t>
  </si>
  <si>
    <t>18.4.4</t>
  </si>
  <si>
    <t>Tubería de cobre tipo L sin costura, Ø1-1/8" aislada</t>
  </si>
  <si>
    <t>18.4.5</t>
  </si>
  <si>
    <t>Tubería de cobre tipo L sin costura, Ø7/8"aislada</t>
  </si>
  <si>
    <t>18.4.6</t>
  </si>
  <si>
    <t>Tubería de cobre tipo L sin costura, Ø3/4" aislada</t>
  </si>
  <si>
    <t>18.4.8</t>
  </si>
  <si>
    <t>Tubería de cobre tipo L sin costura, Ø5/8" aislada</t>
  </si>
  <si>
    <t>18.4.10</t>
  </si>
  <si>
    <t>Tubería de cobre tipo L sin costura, Ø1/2" aislada</t>
  </si>
  <si>
    <t>18.4.11</t>
  </si>
  <si>
    <t>Tubería de cobre tipo L sin costura, Ø3/8" aislada</t>
  </si>
  <si>
    <t>18.4.12</t>
  </si>
  <si>
    <t>Tubería de cobre ACR sin costura, Ø1/4" aislada</t>
  </si>
  <si>
    <t>18.4.15</t>
  </si>
  <si>
    <t>Kit bifurcación "Y-joint" de 158 kBtu a 237 kBtu/h, o equivalente. Incluye aislamiento.</t>
  </si>
  <si>
    <t>18.4.16</t>
  </si>
  <si>
    <t>Kit bifurcación "Y-joint" de 138 kBtu a 158 kBtu/h, o equivalente. Incluye aislamiento.</t>
  </si>
  <si>
    <t>18.4.17</t>
  </si>
  <si>
    <t>Kit bifurcación "Y-joint" de 51 kBtu a 138 kBtu/h, o equivalente. Incluye aislamiento.</t>
  </si>
  <si>
    <t>18.4.18</t>
  </si>
  <si>
    <t>Kit bifurcación "Y-joint" de 51 kBtu o menos, o equivalente. Incluye aislamiento.</t>
  </si>
  <si>
    <t>18.4.19</t>
  </si>
  <si>
    <t>Refrigerante R410a</t>
  </si>
  <si>
    <t>Kg</t>
  </si>
  <si>
    <t>18.4.20</t>
  </si>
  <si>
    <t>Refrigerante R404a</t>
  </si>
  <si>
    <t>18.5</t>
  </si>
  <si>
    <t>TUBERIA Y ACCESORIOS PARA AGUA (Incluye soporteria instalaciones y accesorios como codos, semicodos, tee, bridas)</t>
  </si>
  <si>
    <t>18.5.1</t>
  </si>
  <si>
    <t>Tubería de polipropileno SDR 11 multicapa, Ø40 mm aislada, para agua helada</t>
  </si>
  <si>
    <t>18.5.2</t>
  </si>
  <si>
    <t>Tubería de polipropileno SDR 11 multicapa, Ø50 mm aislada, para agua helada</t>
  </si>
  <si>
    <t>18.5.3</t>
  </si>
  <si>
    <t>Tubería de polipropileno SDR 11 multicapa,, Ø63 mm aislada, para agua helada</t>
  </si>
  <si>
    <t>18.5.4</t>
  </si>
  <si>
    <t>Tubería de polipropileno SDR 11 multicapa, Ø20 mm, para agua caliente</t>
  </si>
  <si>
    <t>18.5.5</t>
  </si>
  <si>
    <t>Tubería de polipropileno SDR 11 multicapa, Ø40 mm, para agua caliente</t>
  </si>
  <si>
    <t>18.5.6</t>
  </si>
  <si>
    <t>Tubería de polipropileno SDR 11 multicapa, Ø50 mm, para agua caliente</t>
  </si>
  <si>
    <t>18.5.7</t>
  </si>
  <si>
    <t>Tubería de polipropileno SDR 11 multicapa, Ø63 mm, para agua caliente</t>
  </si>
  <si>
    <t>18.5.8</t>
  </si>
  <si>
    <t>Válvula de bola con cuerpo de polipropileno, Ø40 mm, aislada</t>
  </si>
  <si>
    <t>18.5.9</t>
  </si>
  <si>
    <t>Válvula de bola con cuerpo de polipropileno, Ø50 mm, aislada</t>
  </si>
  <si>
    <t>18.5.10</t>
  </si>
  <si>
    <t>Válvula de bola con cuerpo de polipropileno, Ø63 mm, aislada</t>
  </si>
  <si>
    <t>18.5.11</t>
  </si>
  <si>
    <t>Válvula de bola con cuerpo de polipropileno, Ø40 mm</t>
  </si>
  <si>
    <t>18.5.12</t>
  </si>
  <si>
    <t>Válvula de bola con cuerpo de polipropileno, Ø50 mm</t>
  </si>
  <si>
    <t>18.5.14</t>
  </si>
  <si>
    <t>Junta antivibratoria, Ø2"</t>
  </si>
  <si>
    <t>18.5.15</t>
  </si>
  <si>
    <t>Junta antivibratoria, Ø1-1/2"</t>
  </si>
  <si>
    <t>18.5.16</t>
  </si>
  <si>
    <t>Junta antivibratoria, Ø1-1/4"</t>
  </si>
  <si>
    <t>18.5.17</t>
  </si>
  <si>
    <t>Junta antivibratoria, Ø1"</t>
  </si>
  <si>
    <t>18.5.19</t>
  </si>
  <si>
    <t>Separador de aire en línea, Ø1-1/2"</t>
  </si>
  <si>
    <t>18.5.20</t>
  </si>
  <si>
    <t>Tanque de expansión cerrado capacidad mínima efectiva 11 galones</t>
  </si>
  <si>
    <t>18.5.21</t>
  </si>
  <si>
    <t>Tanque buffer</t>
  </si>
  <si>
    <t>18.6</t>
  </si>
  <si>
    <t>CONDUCTOS Y AISLAMIENTOS (Incluye fabricación, instalación y accesorios)</t>
  </si>
  <si>
    <t>18.6.1</t>
  </si>
  <si>
    <t>Conductos tipo panel de polisocianurato con foil de aluminio gofrado en ambas caras, 25 mm de
espesor</t>
  </si>
  <si>
    <t>18.6.2</t>
  </si>
  <si>
    <t>Conductos en lámina galvanizada sin aislar, calibre 24</t>
  </si>
  <si>
    <t>18.6.3</t>
  </si>
  <si>
    <t>Conductos de descarga para unidad exterior refrigerante variable</t>
  </si>
  <si>
    <t>18.6.4</t>
  </si>
  <si>
    <t>Chaqueta para conductos en lámina galvanizada, calibre 26</t>
  </si>
  <si>
    <t>18.6.5</t>
  </si>
  <si>
    <t>Conducto de descarga para unidad condensadora de refrigeración</t>
  </si>
  <si>
    <t>18.7</t>
  </si>
  <si>
    <t>DIFUSORES,REJILLAS,DAMPERS (Incluyen instalación)</t>
  </si>
  <si>
    <t>18.7.1</t>
  </si>
  <si>
    <t>Rejilla de suministro doble aleta, con damper, 16"x4"</t>
  </si>
  <si>
    <t>18.7.6</t>
  </si>
  <si>
    <t>Rejilla de suministro doble aleta, con damper, 14"x6"</t>
  </si>
  <si>
    <t>18.7.7</t>
  </si>
  <si>
    <t>Rejilla de suministro doble aleta, con damper, 14"x4"</t>
  </si>
  <si>
    <t>18.7.9</t>
  </si>
  <si>
    <t>Rejilla de suministro doble aleta, con damper, 10"x4"</t>
  </si>
  <si>
    <t>18.7.10</t>
  </si>
  <si>
    <t>Rejilla de suministro doble aleta, con damper, 8"x4"</t>
  </si>
  <si>
    <t>18.7.11</t>
  </si>
  <si>
    <t>Rejilla de suministro doble aleta, con damper, 6"x6"</t>
  </si>
  <si>
    <t>18.7.12</t>
  </si>
  <si>
    <t>Rejilla de suministro doble aleta, con damper, 6"x4"</t>
  </si>
  <si>
    <t>18.7.18</t>
  </si>
  <si>
    <t>Difusor de techo multidireccional de 4 vías, 8"x8"</t>
  </si>
  <si>
    <t>18.7.19</t>
  </si>
  <si>
    <t>Difusor de techo multidireccional de 4 vías, 8"x6"</t>
  </si>
  <si>
    <t>18.7.20</t>
  </si>
  <si>
    <t>Difusor de techo multidireccional de 4 vías, 6"x6"</t>
  </si>
  <si>
    <t>18.7.21</t>
  </si>
  <si>
    <t>Difusor de techo multidireccional de 3 vías, 8"x8"</t>
  </si>
  <si>
    <t>18.7.22</t>
  </si>
  <si>
    <t>Difusor de techo multidireccional de 3 vías, 6"x6"</t>
  </si>
  <si>
    <t>18.7.23</t>
  </si>
  <si>
    <t>Rejilla de retorno aleta fija, con damper 36"x6"</t>
  </si>
  <si>
    <t>18.7.24</t>
  </si>
  <si>
    <t>Rejilla de retorno aleta fija, con damper 32"x6"</t>
  </si>
  <si>
    <t>18.7.25</t>
  </si>
  <si>
    <t>Rejilla de retorno aleta fija, con damper 30"x6"</t>
  </si>
  <si>
    <t>18.7.26</t>
  </si>
  <si>
    <t>Rejilla de retorno aleta fija, con damper 28"x16"</t>
  </si>
  <si>
    <t>18.7.27</t>
  </si>
  <si>
    <t>Rejilla de retorno aleta fija, con damper 28"x6"</t>
  </si>
  <si>
    <t>18.7.28</t>
  </si>
  <si>
    <t>Rejilla de retorno aleta fija, con damper 26"x6"</t>
  </si>
  <si>
    <t>18.7.29</t>
  </si>
  <si>
    <t>Rejilla de retorno aleta fija, con damper 24"x6"</t>
  </si>
  <si>
    <t>18.7.30</t>
  </si>
  <si>
    <t>Rejilla de retorno aleta fija, con damper 22"x6"</t>
  </si>
  <si>
    <t>18.7.31</t>
  </si>
  <si>
    <t>Rejilla de retorno aleta fija, con damper 20"x6"</t>
  </si>
  <si>
    <t>18.7.32</t>
  </si>
  <si>
    <t>Rejilla de retorno aleta fija, con damper 18"x4"</t>
  </si>
  <si>
    <t>18.7.33</t>
  </si>
  <si>
    <t>Rejilla de retorno aleta fija, con damper 16"x8"</t>
  </si>
  <si>
    <t>18.7.34</t>
  </si>
  <si>
    <t>Rejilla de retorno aleta fija, con damper 16"x6"</t>
  </si>
  <si>
    <t>18.7.35</t>
  </si>
  <si>
    <t>Rejilla de retorno aleta fija, con damper 14"x6"</t>
  </si>
  <si>
    <t>18.7.36</t>
  </si>
  <si>
    <t>Rejilla de retorno aleta fija, con damper 14"x4"</t>
  </si>
  <si>
    <t>18.7.37</t>
  </si>
  <si>
    <t>Rejilla de retorno aleta fija, con damper 12"x8"</t>
  </si>
  <si>
    <t>18.7.38</t>
  </si>
  <si>
    <t>Rejilla de retorno aleta fija, con damper 10"x6"</t>
  </si>
  <si>
    <t>18.7.39</t>
  </si>
  <si>
    <t>Rejilla de retorno aleta fija, con damper 8"x8"</t>
  </si>
  <si>
    <t>18.7.40</t>
  </si>
  <si>
    <t>Rejilla de retorno aleta fija, con damper 8"x6"</t>
  </si>
  <si>
    <t>18.7.41</t>
  </si>
  <si>
    <t>Damper de balanceo con actuador manual, 16"x6"</t>
  </si>
  <si>
    <t>18.7.42</t>
  </si>
  <si>
    <t>Damper de balanceo con actuador manual, 14"x12"</t>
  </si>
  <si>
    <t>18.7.43</t>
  </si>
  <si>
    <t>Damper de balanceo con actuador manual, 14"x10"</t>
  </si>
  <si>
    <t>18.7.44</t>
  </si>
  <si>
    <t>Damper de balanceo con actuador manual, 14"x6"</t>
  </si>
  <si>
    <t>18.7.45</t>
  </si>
  <si>
    <t>Damper de balanceo con actuador manual, 14"x4"</t>
  </si>
  <si>
    <t>18.7.46</t>
  </si>
  <si>
    <t>Damper de balanceo con actuador manual, 12"x10"</t>
  </si>
  <si>
    <t>18.7.47</t>
  </si>
  <si>
    <t>Damper de balanceo con actuador manual, 10"x6"</t>
  </si>
  <si>
    <t>18.7.48</t>
  </si>
  <si>
    <t>Damper de balanceo con actuador manual, 8"x6"</t>
  </si>
  <si>
    <t>18.7.49</t>
  </si>
  <si>
    <t>Damper de balanceo con actuador manual, 8"x4"</t>
  </si>
  <si>
    <t>18.7.50</t>
  </si>
  <si>
    <t>Damper de balanceo con actuador manual, 6"x6"</t>
  </si>
  <si>
    <t>18.7.51</t>
  </si>
  <si>
    <t>Damper de control de aire manual con actuador on-off 220 V, 16"x6"</t>
  </si>
  <si>
    <t>18.7.52</t>
  </si>
  <si>
    <t>Damper de control de aire manual con actuador on-off 220 V, 14"x6"</t>
  </si>
  <si>
    <t>18.7.53</t>
  </si>
  <si>
    <t>Damper de control de aire manual con actuador on-off 220 Vl, 14"x4"</t>
  </si>
  <si>
    <t>18.7.54</t>
  </si>
  <si>
    <t>Damper de control de aire manual con actuador on-off 220 V, 12"x8"</t>
  </si>
  <si>
    <t>18.7.56</t>
  </si>
  <si>
    <t>Damper de control de aire manual con actuador on-off 220 V, 10"x6"</t>
  </si>
  <si>
    <t>18.7.57</t>
  </si>
  <si>
    <t>Damper de control de aire manual con actuador on-off 220 V, 8"x6"</t>
  </si>
  <si>
    <t>18.7.58</t>
  </si>
  <si>
    <t>Damper de control de aire manual con actuador on-off 220 V, 8"x4"</t>
  </si>
  <si>
    <t>18.7.59</t>
  </si>
  <si>
    <t>Damper de control de aire manual con actuador on-off 220 V, 6"x6"</t>
  </si>
  <si>
    <t>18.7.61</t>
  </si>
  <si>
    <t>Damper antiretroflujo, 12"x10"</t>
  </si>
  <si>
    <t>18.8</t>
  </si>
  <si>
    <t>INSTALACIÓN, SUPERVISIÓN E INGENIERIA</t>
  </si>
  <si>
    <t>18.8.1</t>
  </si>
  <si>
    <t>Balanceo y pruebas sistemas de aire acondicionado refrigerante variable, incluyendo Fan-Coil de
depósitos</t>
  </si>
  <si>
    <t>18.8.3</t>
  </si>
  <si>
    <t>Balanceo y pruebas sistemas de aire acondicionado de agua helada / agua caliente, incluyendo
UTAs y extracciones.</t>
  </si>
  <si>
    <t>18.8.5</t>
  </si>
  <si>
    <t>Supervisión e ingeniería sistemas de ventilación y extracción mecánica</t>
  </si>
  <si>
    <t>18.8.7</t>
  </si>
  <si>
    <t>Supervisión e ingeniería sistemas de aire acondicionado y calefacción</t>
  </si>
  <si>
    <t>GENERALES: (Aseo ,Montajes)</t>
  </si>
  <si>
    <t>19.1.1</t>
  </si>
  <si>
    <t>Aseo General para entrega de Obra</t>
  </si>
  <si>
    <t>19.1.6</t>
  </si>
  <si>
    <t xml:space="preserve"> Montaje de canaleta, cableado de fuerza y regulada.</t>
  </si>
  <si>
    <t>19.1.11</t>
  </si>
  <si>
    <t>Jardinera Exterior ornamental h=0,35 cmts inc. ( ladrillo a la vista Santafe o similar,suministro de tierra negra, pañete interior y impermeabilización interior y suministro de plantas ornamental.)</t>
  </si>
  <si>
    <t>19.1.12</t>
  </si>
  <si>
    <t>Alcoque Circular (Prptecciónde raí,áreasdeaporte aguaslluvias y transito peatonal ) en hierro nodular  A536 65-45-12 O en prolietileno reciclado o similar, color terroso. Modulo de 4 piezas en emsambles , h= 10cms.</t>
  </si>
  <si>
    <t>19.1.13</t>
  </si>
  <si>
    <t>Bordillo Contenedor /Ajuste en concreto fundido en  sitiio  3000PSI, h=35CMS (Actividad  posterior a corte de raíz superficial y cicatrización. permisoprevio personal autorizado). Elemento interior entre la superficie acabdo del anden y elemento  de apoyo para en alcorque.</t>
  </si>
  <si>
    <t>19.1.14</t>
  </si>
  <si>
    <t>Podada de Árbol H= 3.5 A  4.5  (Actividad  posterior a corte de raíz superficial y cicatrización. permisoprevio personal autorizado,incluye retirode sobrantes ).</t>
  </si>
  <si>
    <t>COSTO DIRECTO</t>
  </si>
  <si>
    <t>ADMINISTRACION</t>
  </si>
  <si>
    <t>IMPREVISTO</t>
  </si>
  <si>
    <t>UTILIDAD</t>
  </si>
  <si>
    <t>IVA / UTILIDAD</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</si>
  <si>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</si>
  <si>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</si>
  <si>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</si>
  <si>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</si>
  <si>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</si>
  <si>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</si>
  <si>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</si>
  <si>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</si>
  <si>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</si>
  <si>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</si>
  <si>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</si>
  <si>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</si>
  <si>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</si>
  <si>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</si>
  <si>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</si>
  <si>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CCE-EICP-FM-116</t>
  </si>
  <si>
    <t>FORMULARIO 1</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</si>
  <si>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</si>
  <si>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</si>
  <si>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</si>
  <si>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</si>
  <si>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t>1.1</t>
  </si>
  <si>
    <t>1.1.1</t>
  </si>
  <si>
    <t>1.1.2</t>
  </si>
  <si>
    <t>1.1.3</t>
  </si>
  <si>
    <t>1.1.4</t>
  </si>
  <si>
    <t>1.1.5</t>
  </si>
  <si>
    <t>1.1.6</t>
  </si>
  <si>
    <t>1.1.7</t>
  </si>
  <si>
    <t>1.1.9</t>
  </si>
  <si>
    <t>1.2</t>
  </si>
  <si>
    <t>1.2.1</t>
  </si>
  <si>
    <t>1.2.2</t>
  </si>
  <si>
    <t>1.3</t>
  </si>
  <si>
    <t>1.3.3</t>
  </si>
  <si>
    <t>1.3.6</t>
  </si>
  <si>
    <t>1.3.7</t>
  </si>
  <si>
    <t>1.3.12</t>
  </si>
  <si>
    <t>1.3.13</t>
  </si>
  <si>
    <t>1.3.29</t>
  </si>
  <si>
    <t>1.3.42</t>
  </si>
  <si>
    <t>1.3.44</t>
  </si>
  <si>
    <t>1.3.61</t>
  </si>
  <si>
    <t>1.3.72</t>
  </si>
  <si>
    <t>1.3.76</t>
  </si>
  <si>
    <t>1.3.86</t>
  </si>
  <si>
    <t>1.3.87</t>
  </si>
  <si>
    <t>1.3.88</t>
  </si>
  <si>
    <t>1.3.91</t>
  </si>
  <si>
    <t>1.3.92</t>
  </si>
  <si>
    <t>1.3.93</t>
  </si>
  <si>
    <t>2.</t>
  </si>
  <si>
    <t>2.1</t>
  </si>
  <si>
    <t>2.1.1</t>
  </si>
  <si>
    <t>2.1.7</t>
  </si>
  <si>
    <t>2.1.9</t>
  </si>
  <si>
    <t>4.1</t>
  </si>
  <si>
    <t>4.1.28</t>
  </si>
  <si>
    <t>4.1.29</t>
  </si>
  <si>
    <t>4.1.30</t>
  </si>
  <si>
    <t>4.1.31</t>
  </si>
  <si>
    <t>4.3</t>
  </si>
  <si>
    <t>4.3.1</t>
  </si>
  <si>
    <t>4.3.2</t>
  </si>
  <si>
    <t>4.3.3</t>
  </si>
  <si>
    <t xml:space="preserve">SUBTOTAL OBRAS </t>
  </si>
  <si>
    <t>SUBTOTAL OBRAS (INCLUYE IVA)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</si>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</sst>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 #,##0.00\ &quot;€&quot;_-;\-* #,##0.00\ &quot;€&quot;_-;_-* &quot;-&quot;??\ &quot;€&quot;_-;_-@_-"/>
    <numFmt numFmtId="43" formatCode="_-* #,##0.00_-;\-* #,##0.00_-;_-* &quot;-&quot;??_-;_-@_-"/>
    <numFmt numFmtId="164" formatCode="_-&quot;$&quot;\ * #,##0.00_-;\-&quot;$&quot;\ * #,##0.00_-;_-&quot;$&quot;\ *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_-[$$-240A]\ * #,##0.00_-;\-[$$-240A]\ * #,##0.00_-;_-[$$-240A]\ * &quot;-&quot;??_-;_-@_-"/>
    <numFmt numFmtId="206" formatCode="0.0"/>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1"/>
      <name val="Verdana"/>
      <family val="2"/>
    </font>
    <font>
      <b/>
      <sz val="11"/>
      <name val="Verdana"/>
      <family val="2"/>
    </font>
    <font>
      <b/>
      <sz val="10"/>
      <name val="Verdana"/>
      <family val="2"/>
    </font>
    <font>
      <sz val="10"/>
      <name val="Verdana"/>
      <family val="2"/>
    </font>
    <font>
      <sz val="10"/>
      <color indexed="8"/>
      <name val="Verdana"/>
      <family val="2"/>
    </font>
    <font>
      <b/>
      <sz val="10"/>
      <color indexed="8"/>
      <name val="Verdana"/>
      <family val="2"/>
    </font>
    <font>
      <sz val="10"/>
      <name val="Calibri"/>
      <family val="2"/>
      <scheme val="minor"/>
    </font>
    <font>
      <b/>
      <sz val="10"/>
      <color rgb="FF000000"/>
      <name val="Verdana"/>
      <family val="2"/>
    </font>
    <font>
      <sz val="10"/>
      <color theme="1"/>
      <name val="Verdana"/>
      <family val="2"/>
    </font>
    <font>
      <sz val="10"/>
      <color rgb="FF000000"/>
      <name val="Verdana"/>
      <family val="2"/>
    </font>
    <font>
      <sz val="10"/>
      <name val="Arial"/>
    </font>
    <font>
      <sz val="10"/>
      <name val="Verdana"/>
    </font>
    <font>
      <b/>
      <sz val="10"/>
      <name val="Verdana"/>
    </font>
    <font>
      <b/>
      <sz val="10"/>
      <color indexed="8"/>
      <name val="Verdana"/>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B050"/>
        <bgColor indexed="6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double">
        <color indexed="64"/>
      </right>
      <top style="thin">
        <color indexed="64"/>
      </top>
      <bottom style="thin">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64" fontId="68" fillId="0" borderId="0" applyFont="0" applyFill="0" applyBorder="0" applyAlignment="0" applyProtection="0"/>
  </cellStyleXfs>
  <cellXfs count="83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0" xfId="73" applyFont="1" applyAlignment="1">
      <alignment horizontal="center" vertical="center"/>
    </xf>
    <xf numFmtId="0" fontId="49" fillId="0" borderId="0" xfId="73" applyFont="1" applyAlignment="1">
      <alignment horizontal="left" vertical="center" wrapText="1"/>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28" borderId="41" xfId="73" applyFont="1" applyFill="1" applyBorder="1" applyAlignment="1">
      <alignment vertical="center"/>
    </xf>
    <xf numFmtId="0" fontId="51" fillId="28" borderId="43" xfId="73" applyFont="1" applyFill="1" applyBorder="1" applyAlignment="1">
      <alignment vertical="center"/>
    </xf>
    <xf numFmtId="0" fontId="51" fillId="28" borderId="44" xfId="73" applyFont="1" applyFill="1" applyBorder="1" applyAlignment="1">
      <alignment vertical="center"/>
    </xf>
    <xf numFmtId="0" fontId="59" fillId="0" borderId="20" xfId="126" applyFont="1" applyBorder="1" applyAlignment="1">
      <alignment horizontal="center" vertical="center" wrapText="1"/>
    </xf>
    <xf numFmtId="0" fontId="60" fillId="27" borderId="14" xfId="73" applyFont="1" applyFill="1" applyBorder="1" applyAlignment="1">
      <alignment horizontal="center" vertical="center" wrapText="1"/>
    </xf>
    <xf numFmtId="0" fontId="60" fillId="28" borderId="91" xfId="73" applyFont="1" applyFill="1" applyBorder="1" applyAlignment="1">
      <alignment horizontal="center" vertical="center"/>
    </xf>
    <xf numFmtId="0" fontId="60" fillId="28" borderId="43" xfId="73" applyFont="1" applyFill="1" applyBorder="1" applyAlignment="1">
      <alignment vertical="center"/>
    </xf>
    <xf numFmtId="0" fontId="60" fillId="0" borderId="80" xfId="73" applyFont="1" applyBorder="1" applyAlignment="1">
      <alignment horizontal="center" vertical="center"/>
    </xf>
    <xf numFmtId="0" fontId="61" fillId="0" borderId="0" xfId="73" applyFont="1" applyAlignment="1">
      <alignment horizontal="center" vertical="center"/>
    </xf>
    <xf numFmtId="0" fontId="60" fillId="0" borderId="90" xfId="73" applyFont="1" applyBorder="1" applyAlignment="1">
      <alignment vertical="center"/>
    </xf>
    <xf numFmtId="0" fontId="60" fillId="0" borderId="25" xfId="73" applyFont="1" applyBorder="1" applyAlignment="1">
      <alignment horizontal="center" vertical="center"/>
    </xf>
    <xf numFmtId="0" fontId="61" fillId="0" borderId="18" xfId="135" applyFont="1" applyBorder="1" applyAlignment="1">
      <alignment horizontal="left" vertical="center" wrapText="1"/>
    </xf>
    <xf numFmtId="204" fontId="61" fillId="0" borderId="25" xfId="135" applyNumberFormat="1" applyFont="1" applyBorder="1" applyAlignment="1">
      <alignment horizontal="center" vertical="center"/>
    </xf>
    <xf numFmtId="2" fontId="61" fillId="0" borderId="25" xfId="135" applyNumberFormat="1" applyFont="1" applyBorder="1" applyAlignment="1">
      <alignment horizontal="center" vertical="center"/>
    </xf>
    <xf numFmtId="205" fontId="61" fillId="0" borderId="18" xfId="62" applyNumberFormat="1" applyFont="1" applyBorder="1" applyAlignment="1">
      <alignment horizontal="right" vertical="center"/>
    </xf>
    <xf numFmtId="205" fontId="61" fillId="0" borderId="89" xfId="73" applyNumberFormat="1" applyFont="1" applyBorder="1" applyAlignment="1">
      <alignment vertical="center"/>
    </xf>
    <xf numFmtId="0" fontId="60" fillId="0" borderId="33" xfId="73" applyFont="1" applyBorder="1" applyAlignment="1">
      <alignment horizontal="center" vertical="center"/>
    </xf>
    <xf numFmtId="0" fontId="61" fillId="0" borderId="18" xfId="73" applyFont="1" applyBorder="1" applyAlignment="1">
      <alignment horizontal="center" vertical="center"/>
    </xf>
    <xf numFmtId="0" fontId="60" fillId="0" borderId="18" xfId="73" applyFont="1" applyBorder="1" applyAlignment="1">
      <alignment vertical="center"/>
    </xf>
    <xf numFmtId="205" fontId="61" fillId="0" borderId="30" xfId="73" applyNumberFormat="1" applyFont="1" applyBorder="1" applyAlignment="1">
      <alignment vertical="center"/>
    </xf>
    <xf numFmtId="0" fontId="60" fillId="0" borderId="25" xfId="73" applyFont="1" applyBorder="1" applyAlignment="1">
      <alignment vertical="center"/>
    </xf>
    <xf numFmtId="204" fontId="61" fillId="0" borderId="18" xfId="135" applyNumberFormat="1" applyFont="1" applyBorder="1" applyAlignment="1">
      <alignment horizontal="center" vertical="center"/>
    </xf>
    <xf numFmtId="2" fontId="61" fillId="0" borderId="18" xfId="135" applyNumberFormat="1" applyFont="1" applyBorder="1" applyAlignment="1">
      <alignment horizontal="center" vertical="center"/>
    </xf>
    <xf numFmtId="0" fontId="60" fillId="0" borderId="51" xfId="73" applyFont="1" applyBorder="1" applyAlignment="1">
      <alignment horizontal="center" vertical="center"/>
    </xf>
    <xf numFmtId="0" fontId="60" fillId="0" borderId="92" xfId="73" applyFont="1" applyBorder="1" applyAlignment="1">
      <alignment horizontal="center" vertical="center"/>
    </xf>
    <xf numFmtId="0" fontId="61" fillId="0" borderId="25" xfId="135" applyFont="1" applyBorder="1" applyAlignment="1">
      <alignment horizontal="left" vertical="center" wrapText="1"/>
    </xf>
    <xf numFmtId="0" fontId="61" fillId="0" borderId="25" xfId="74" applyFont="1" applyBorder="1" applyAlignment="1">
      <alignment horizontal="center" vertical="center"/>
    </xf>
    <xf numFmtId="4" fontId="60" fillId="27" borderId="44" xfId="73" applyNumberFormat="1" applyFont="1" applyFill="1" applyBorder="1" applyAlignment="1">
      <alignment horizontal="center" vertical="center" wrapText="1"/>
    </xf>
    <xf numFmtId="0" fontId="60" fillId="27" borderId="41" xfId="73" applyFont="1" applyFill="1" applyBorder="1" applyAlignment="1">
      <alignment horizontal="center" vertical="center" wrapText="1"/>
    </xf>
    <xf numFmtId="0" fontId="60" fillId="27" borderId="43" xfId="73" applyFont="1" applyFill="1" applyBorder="1" applyAlignment="1">
      <alignment horizontal="left" vertical="center" wrapText="1"/>
    </xf>
    <xf numFmtId="0" fontId="60" fillId="27" borderId="44" xfId="126" applyFont="1" applyFill="1" applyBorder="1" applyAlignment="1">
      <alignment horizontal="center" vertical="center" wrapText="1"/>
    </xf>
    <xf numFmtId="0" fontId="60" fillId="28" borderId="44" xfId="73" applyFont="1" applyFill="1" applyBorder="1" applyAlignment="1">
      <alignment horizontal="center" vertical="center"/>
    </xf>
    <xf numFmtId="0" fontId="60" fillId="28" borderId="43" xfId="73" applyFont="1" applyFill="1" applyBorder="1" applyAlignment="1">
      <alignment vertical="center" wrapText="1"/>
    </xf>
    <xf numFmtId="0" fontId="60" fillId="28" borderId="61" xfId="73" applyFont="1" applyFill="1" applyBorder="1" applyAlignment="1">
      <alignment vertical="center"/>
    </xf>
    <xf numFmtId="0" fontId="60" fillId="27" borderId="44" xfId="73" applyFont="1" applyFill="1" applyBorder="1" applyAlignment="1">
      <alignment horizontal="center" vertical="center" wrapText="1"/>
    </xf>
    <xf numFmtId="0" fontId="60" fillId="27" borderId="61" xfId="73" applyFont="1" applyFill="1" applyBorder="1" applyAlignment="1">
      <alignment horizontal="center" vertical="center" wrapText="1"/>
    </xf>
    <xf numFmtId="0" fontId="60" fillId="28" borderId="61" xfId="73" applyFont="1" applyFill="1" applyBorder="1" applyAlignment="1">
      <alignment horizontal="center" vertical="center"/>
    </xf>
    <xf numFmtId="0" fontId="60" fillId="28" borderId="60" xfId="135" applyFont="1" applyFill="1" applyBorder="1" applyAlignment="1">
      <alignment horizontal="center" vertical="center"/>
    </xf>
    <xf numFmtId="0" fontId="41" fillId="28" borderId="41" xfId="73" applyFont="1" applyFill="1" applyBorder="1" applyAlignment="1">
      <alignment vertical="center"/>
    </xf>
    <xf numFmtId="0" fontId="41" fillId="28" borderId="43" xfId="73" applyFont="1" applyFill="1" applyBorder="1" applyAlignment="1">
      <alignment vertical="center"/>
    </xf>
    <xf numFmtId="206" fontId="61" fillId="0" borderId="29" xfId="135" applyNumberFormat="1" applyFont="1" applyBorder="1" applyAlignment="1">
      <alignment horizontal="center" vertical="center"/>
    </xf>
    <xf numFmtId="206" fontId="61" fillId="0" borderId="23" xfId="135" applyNumberFormat="1" applyFont="1" applyBorder="1" applyAlignment="1">
      <alignment horizontal="center" vertical="center"/>
    </xf>
    <xf numFmtId="0" fontId="51" fillId="28" borderId="61" xfId="73" applyFont="1" applyFill="1" applyBorder="1" applyAlignment="1">
      <alignment vertical="center"/>
    </xf>
    <xf numFmtId="0" fontId="61" fillId="0" borderId="19" xfId="135" applyFont="1" applyBorder="1" applyAlignment="1">
      <alignment horizontal="justify" vertical="center"/>
    </xf>
    <xf numFmtId="0" fontId="61" fillId="0" borderId="18" xfId="135" applyFont="1" applyBorder="1" applyAlignment="1">
      <alignment horizontal="center" vertical="center"/>
    </xf>
    <xf numFmtId="0" fontId="61" fillId="0" borderId="19" xfId="135" applyFont="1" applyBorder="1" applyAlignment="1">
      <alignment horizontal="center" vertical="center"/>
    </xf>
    <xf numFmtId="0" fontId="61" fillId="0" borderId="19" xfId="135" applyFont="1" applyBorder="1" applyAlignment="1">
      <alignment horizontal="left" vertical="center" wrapText="1"/>
    </xf>
    <xf numFmtId="176" fontId="60" fillId="28" borderId="44" xfId="73" applyNumberFormat="1" applyFont="1" applyFill="1" applyBorder="1" applyAlignment="1">
      <alignment vertical="center"/>
    </xf>
    <xf numFmtId="176" fontId="41" fillId="28" borderId="44" xfId="73" applyNumberFormat="1" applyFont="1" applyFill="1" applyBorder="1" applyAlignment="1">
      <alignment vertical="center"/>
    </xf>
    <xf numFmtId="0" fontId="58" fillId="0" borderId="18" xfId="73" applyFont="1" applyBorder="1" applyAlignment="1">
      <alignment horizontal="center" vertical="center"/>
    </xf>
    <xf numFmtId="0" fontId="58" fillId="0" borderId="18" xfId="73" applyFont="1" applyBorder="1" applyAlignment="1">
      <alignment horizontal="left" vertical="center" wrapText="1"/>
    </xf>
    <xf numFmtId="0" fontId="58" fillId="0" borderId="0" xfId="73" applyFont="1" applyAlignment="1">
      <alignment horizontal="center" vertical="center"/>
    </xf>
    <xf numFmtId="0" fontId="60" fillId="27" borderId="91" xfId="73" applyFont="1" applyFill="1" applyBorder="1" applyAlignment="1">
      <alignment horizontal="center" vertical="center"/>
    </xf>
    <xf numFmtId="0" fontId="60" fillId="27" borderId="61" xfId="73" applyFont="1" applyFill="1" applyBorder="1" applyAlignment="1">
      <alignment vertical="center"/>
    </xf>
    <xf numFmtId="0" fontId="60" fillId="27" borderId="43" xfId="73" applyFont="1" applyFill="1" applyBorder="1" applyAlignment="1">
      <alignment vertical="center" wrapText="1"/>
    </xf>
    <xf numFmtId="0" fontId="60" fillId="27" borderId="43" xfId="73" applyFont="1" applyFill="1" applyBorder="1" applyAlignment="1">
      <alignment vertical="center"/>
    </xf>
    <xf numFmtId="0" fontId="60" fillId="27" borderId="44" xfId="73" applyFont="1" applyFill="1" applyBorder="1" applyAlignment="1">
      <alignment vertical="center"/>
    </xf>
    <xf numFmtId="0" fontId="60" fillId="0" borderId="52" xfId="73" applyFont="1" applyBorder="1" applyAlignment="1">
      <alignment horizontal="center" vertical="center"/>
    </xf>
    <xf numFmtId="2" fontId="61" fillId="25" borderId="23" xfId="135" applyNumberFormat="1" applyFont="1" applyFill="1" applyBorder="1" applyAlignment="1">
      <alignment horizontal="center" vertical="center"/>
    </xf>
    <xf numFmtId="0" fontId="61" fillId="25" borderId="19" xfId="135" applyFont="1" applyFill="1" applyBorder="1" applyAlignment="1">
      <alignment horizontal="justify" vertical="center"/>
    </xf>
    <xf numFmtId="204" fontId="61" fillId="25" borderId="18" xfId="135" applyNumberFormat="1" applyFont="1" applyFill="1" applyBorder="1" applyAlignment="1">
      <alignment horizontal="center" vertical="center"/>
    </xf>
    <xf numFmtId="2" fontId="61" fillId="25" borderId="18" xfId="135" applyNumberFormat="1" applyFont="1" applyFill="1" applyBorder="1" applyAlignment="1">
      <alignment horizontal="center" vertical="center"/>
    </xf>
    <xf numFmtId="2" fontId="61" fillId="25" borderId="25" xfId="135" applyNumberFormat="1" applyFont="1" applyFill="1" applyBorder="1" applyAlignment="1">
      <alignment horizontal="center" vertical="center"/>
    </xf>
    <xf numFmtId="0" fontId="62" fillId="0" borderId="23" xfId="0" applyFont="1" applyBorder="1" applyAlignment="1">
      <alignment horizontal="center" vertical="center"/>
    </xf>
    <xf numFmtId="0" fontId="61" fillId="0" borderId="18" xfId="0" applyFont="1" applyBorder="1" applyAlignment="1">
      <alignment horizontal="left" vertical="center" wrapText="1"/>
    </xf>
    <xf numFmtId="0" fontId="61" fillId="0" borderId="18" xfId="0" applyFont="1" applyBorder="1" applyAlignment="1">
      <alignment horizontal="center" vertical="center"/>
    </xf>
    <xf numFmtId="4" fontId="61" fillId="0" borderId="18" xfId="0" applyNumberFormat="1" applyFont="1" applyBorder="1" applyAlignment="1">
      <alignment horizontal="center" vertical="center"/>
    </xf>
    <xf numFmtId="0" fontId="61" fillId="0" borderId="18" xfId="0" applyFont="1" applyBorder="1" applyAlignment="1">
      <alignment vertical="center" wrapText="1"/>
    </xf>
    <xf numFmtId="0" fontId="61" fillId="0" borderId="0" xfId="73" applyFont="1" applyAlignment="1">
      <alignment horizontal="left" vertical="center" wrapText="1"/>
    </xf>
    <xf numFmtId="2" fontId="61" fillId="25" borderId="67" xfId="135" applyNumberFormat="1" applyFont="1" applyFill="1" applyBorder="1" applyAlignment="1">
      <alignment horizontal="center" vertical="center"/>
    </xf>
    <xf numFmtId="0" fontId="61" fillId="0" borderId="25" xfId="73" applyFont="1" applyBorder="1" applyAlignment="1">
      <alignment horizontal="center" vertical="center"/>
    </xf>
    <xf numFmtId="0" fontId="60" fillId="28" borderId="41" xfId="73" applyFont="1" applyFill="1" applyBorder="1" applyAlignment="1">
      <alignment horizontal="center" vertical="center"/>
    </xf>
    <xf numFmtId="0" fontId="60" fillId="28" borderId="41" xfId="135" applyFont="1" applyFill="1" applyBorder="1" applyAlignment="1">
      <alignment horizontal="center" vertical="center"/>
    </xf>
    <xf numFmtId="0" fontId="61" fillId="28" borderId="41" xfId="73" applyFont="1" applyFill="1" applyBorder="1" applyAlignment="1">
      <alignment horizontal="center" vertical="center"/>
    </xf>
    <xf numFmtId="0" fontId="61" fillId="25" borderId="68" xfId="135" applyFont="1" applyFill="1" applyBorder="1" applyAlignment="1">
      <alignment horizontal="justify" vertical="center"/>
    </xf>
    <xf numFmtId="204" fontId="61" fillId="25" borderId="25" xfId="135" applyNumberFormat="1" applyFont="1" applyFill="1" applyBorder="1" applyAlignment="1">
      <alignment horizontal="center" vertical="center"/>
    </xf>
    <xf numFmtId="167" fontId="61" fillId="0" borderId="25" xfId="62" applyNumberFormat="1" applyFont="1" applyBorder="1" applyAlignment="1">
      <alignment horizontal="right" vertical="center" wrapText="1"/>
    </xf>
    <xf numFmtId="4" fontId="61" fillId="28" borderId="43" xfId="39" applyNumberFormat="1" applyFont="1" applyFill="1" applyBorder="1" applyAlignment="1">
      <alignment vertical="center" wrapText="1"/>
    </xf>
    <xf numFmtId="167" fontId="61" fillId="28" borderId="43" xfId="62" applyNumberFormat="1" applyFont="1" applyFill="1" applyBorder="1" applyAlignment="1">
      <alignment horizontal="right" vertical="center" wrapText="1"/>
    </xf>
    <xf numFmtId="167" fontId="61" fillId="28" borderId="44" xfId="62" applyNumberFormat="1" applyFont="1" applyFill="1" applyBorder="1" applyAlignment="1">
      <alignment horizontal="right" vertical="center" wrapText="1"/>
    </xf>
    <xf numFmtId="0" fontId="60" fillId="28" borderId="41" xfId="73" applyFont="1" applyFill="1" applyBorder="1" applyAlignment="1">
      <alignment horizontal="left" vertical="center" wrapText="1"/>
    </xf>
    <xf numFmtId="205" fontId="61" fillId="0" borderId="76" xfId="73" applyNumberFormat="1" applyFont="1" applyBorder="1" applyAlignment="1">
      <alignment vertical="center"/>
    </xf>
    <xf numFmtId="0" fontId="60" fillId="27" borderId="44" xfId="135" applyFont="1" applyFill="1" applyBorder="1" applyAlignment="1">
      <alignment horizontal="center" vertical="center"/>
    </xf>
    <xf numFmtId="0" fontId="60" fillId="27" borderId="61" xfId="73" applyFont="1" applyFill="1" applyBorder="1" applyAlignment="1">
      <alignment horizontal="center" vertical="center"/>
    </xf>
    <xf numFmtId="167" fontId="60" fillId="0" borderId="61" xfId="62" applyNumberFormat="1" applyFont="1" applyBorder="1" applyAlignment="1">
      <alignment horizontal="center" vertical="center" wrapText="1"/>
    </xf>
    <xf numFmtId="176" fontId="60" fillId="0" borderId="61" xfId="39" applyNumberFormat="1" applyFont="1" applyBorder="1" applyAlignment="1">
      <alignment horizontal="right" vertical="center"/>
    </xf>
    <xf numFmtId="0" fontId="61" fillId="0" borderId="77" xfId="73" applyFont="1" applyBorder="1" applyAlignment="1">
      <alignment horizontal="center" vertical="center"/>
    </xf>
    <xf numFmtId="167" fontId="60" fillId="0" borderId="96" xfId="62" applyNumberFormat="1" applyFont="1" applyBorder="1" applyAlignment="1">
      <alignment horizontal="center" vertical="center" wrapText="1"/>
    </xf>
    <xf numFmtId="0" fontId="59" fillId="28" borderId="61" xfId="73" applyFont="1" applyFill="1" applyBorder="1" applyAlignment="1">
      <alignment horizontal="center" vertical="center"/>
    </xf>
    <xf numFmtId="0" fontId="58" fillId="0" borderId="25" xfId="73" applyFont="1" applyBorder="1" applyAlignment="1">
      <alignment horizontal="center" vertical="center"/>
    </xf>
    <xf numFmtId="0" fontId="63" fillId="27" borderId="61" xfId="0" applyFont="1" applyFill="1" applyBorder="1" applyAlignment="1">
      <alignment horizontal="center" vertical="center"/>
    </xf>
    <xf numFmtId="0" fontId="61" fillId="27" borderId="61" xfId="73" applyFont="1" applyFill="1" applyBorder="1" applyAlignment="1">
      <alignment horizontal="center" vertical="center"/>
    </xf>
    <xf numFmtId="0" fontId="63" fillId="28" borderId="61" xfId="0" applyFont="1" applyFill="1" applyBorder="1" applyAlignment="1">
      <alignment horizontal="center" vertical="center"/>
    </xf>
    <xf numFmtId="0" fontId="61" fillId="28" borderId="61" xfId="73" applyFont="1" applyFill="1" applyBorder="1" applyAlignment="1">
      <alignment horizontal="center" vertical="center"/>
    </xf>
    <xf numFmtId="0" fontId="62" fillId="25" borderId="25" xfId="0" applyFont="1" applyFill="1" applyBorder="1" applyAlignment="1">
      <alignment horizontal="center" vertical="center"/>
    </xf>
    <xf numFmtId="0" fontId="61" fillId="25" borderId="25" xfId="0" applyFont="1" applyFill="1" applyBorder="1" applyAlignment="1">
      <alignment vertical="center" wrapText="1"/>
    </xf>
    <xf numFmtId="0" fontId="61" fillId="25" borderId="25" xfId="0" applyFont="1" applyFill="1" applyBorder="1" applyAlignment="1">
      <alignment horizontal="center" vertical="center"/>
    </xf>
    <xf numFmtId="4" fontId="61" fillId="25" borderId="67" xfId="0" applyNumberFormat="1" applyFont="1" applyFill="1" applyBorder="1" applyAlignment="1">
      <alignment horizontal="center" vertical="center"/>
    </xf>
    <xf numFmtId="170" fontId="61" fillId="25" borderId="25" xfId="62" applyFont="1" applyFill="1" applyBorder="1" applyAlignment="1">
      <alignment vertical="center"/>
    </xf>
    <xf numFmtId="0" fontId="62" fillId="25" borderId="18" xfId="0" applyFont="1" applyFill="1" applyBorder="1" applyAlignment="1">
      <alignment horizontal="center" vertical="center"/>
    </xf>
    <xf numFmtId="0" fontId="61" fillId="25" borderId="19" xfId="0" applyFont="1" applyFill="1" applyBorder="1" applyAlignment="1">
      <alignment vertical="center" wrapText="1"/>
    </xf>
    <xf numFmtId="0" fontId="61" fillId="25" borderId="18" xfId="0" applyFont="1" applyFill="1" applyBorder="1" applyAlignment="1">
      <alignment horizontal="center" vertical="center"/>
    </xf>
    <xf numFmtId="4" fontId="61" fillId="25" borderId="23" xfId="0" applyNumberFormat="1" applyFont="1" applyFill="1" applyBorder="1" applyAlignment="1">
      <alignment horizontal="center" vertical="center"/>
    </xf>
    <xf numFmtId="0" fontId="62" fillId="0" borderId="67" xfId="0" applyFont="1" applyBorder="1" applyAlignment="1">
      <alignment horizontal="center" vertical="center"/>
    </xf>
    <xf numFmtId="0" fontId="61" fillId="0" borderId="25" xfId="0" applyFont="1" applyBorder="1" applyAlignment="1">
      <alignment horizontal="left" vertical="center" wrapText="1"/>
    </xf>
    <xf numFmtId="0" fontId="60" fillId="28" borderId="61" xfId="135" applyFont="1" applyFill="1" applyBorder="1" applyAlignment="1">
      <alignment horizontal="center" vertical="center"/>
    </xf>
    <xf numFmtId="0" fontId="61" fillId="0" borderId="25" xfId="0" applyFont="1" applyBorder="1" applyAlignment="1">
      <alignment horizontal="center" vertical="center"/>
    </xf>
    <xf numFmtId="4" fontId="61" fillId="0" borderId="25" xfId="0" applyNumberFormat="1" applyFont="1" applyBorder="1" applyAlignment="1">
      <alignment horizontal="center" vertical="center"/>
    </xf>
    <xf numFmtId="0" fontId="4" fillId="0" borderId="18" xfId="73" applyFont="1" applyBorder="1" applyAlignment="1">
      <alignment horizontal="center" vertical="center"/>
    </xf>
    <xf numFmtId="0" fontId="64" fillId="0" borderId="19" xfId="256" applyFont="1" applyBorder="1" applyAlignment="1" applyProtection="1">
      <alignment horizontal="justify" vertical="center"/>
    </xf>
    <xf numFmtId="4" fontId="49" fillId="0" borderId="70" xfId="39" applyNumberFormat="1" applyFont="1" applyBorder="1" applyAlignment="1">
      <alignment vertical="center" wrapText="1"/>
    </xf>
    <xf numFmtId="4" fontId="49" fillId="0" borderId="22" xfId="39" applyNumberFormat="1" applyFont="1" applyBorder="1" applyAlignment="1">
      <alignment vertical="center" wrapText="1"/>
    </xf>
    <xf numFmtId="0" fontId="49" fillId="0" borderId="31" xfId="89" applyFont="1" applyBorder="1"/>
    <xf numFmtId="0" fontId="61" fillId="0" borderId="11" xfId="73" applyFont="1" applyBorder="1" applyAlignment="1">
      <alignment horizontal="left" vertical="center"/>
    </xf>
    <xf numFmtId="0" fontId="61" fillId="0" borderId="14" xfId="73" applyFont="1" applyBorder="1" applyAlignment="1">
      <alignment horizontal="center" vertical="center"/>
    </xf>
    <xf numFmtId="2" fontId="61" fillId="0" borderId="23" xfId="135" applyNumberFormat="1" applyFont="1" applyBorder="1" applyAlignment="1">
      <alignment horizontal="center" vertical="center"/>
    </xf>
    <xf numFmtId="0" fontId="61" fillId="0" borderId="52" xfId="73" applyFont="1" applyBorder="1" applyAlignment="1">
      <alignment horizontal="center" vertical="center"/>
    </xf>
    <xf numFmtId="0" fontId="61" fillId="0" borderId="63" xfId="73" applyFont="1" applyBorder="1" applyAlignment="1">
      <alignment horizontal="left" vertical="center"/>
    </xf>
    <xf numFmtId="0" fontId="61" fillId="0" borderId="55" xfId="73" applyFont="1" applyBorder="1" applyAlignment="1">
      <alignment horizontal="center" vertical="center"/>
    </xf>
    <xf numFmtId="4" fontId="61" fillId="0" borderId="74" xfId="39" applyNumberFormat="1" applyFont="1" applyBorder="1" applyAlignment="1">
      <alignment vertical="center" wrapText="1"/>
    </xf>
    <xf numFmtId="0" fontId="4" fillId="0" borderId="25" xfId="73" applyFont="1" applyBorder="1" applyAlignment="1">
      <alignment horizontal="center" vertical="center"/>
    </xf>
    <xf numFmtId="0" fontId="61" fillId="0" borderId="25" xfId="0" applyFont="1" applyBorder="1" applyAlignment="1">
      <alignment vertical="center" wrapText="1"/>
    </xf>
    <xf numFmtId="0" fontId="60" fillId="28" borderId="53" xfId="135" applyFont="1" applyFill="1" applyBorder="1" applyAlignment="1">
      <alignment horizontal="center" vertical="center"/>
    </xf>
    <xf numFmtId="0" fontId="4" fillId="28" borderId="93" xfId="73" applyFont="1" applyFill="1" applyBorder="1" applyAlignment="1">
      <alignment horizontal="center" vertical="center"/>
    </xf>
    <xf numFmtId="0" fontId="60" fillId="28" borderId="94" xfId="135" applyFont="1" applyFill="1" applyBorder="1" applyAlignment="1">
      <alignment vertical="center"/>
    </xf>
    <xf numFmtId="0" fontId="60" fillId="28" borderId="43" xfId="135" applyFont="1" applyFill="1" applyBorder="1"/>
    <xf numFmtId="2" fontId="61" fillId="0" borderId="67" xfId="135" applyNumberFormat="1" applyFont="1" applyBorder="1" applyAlignment="1">
      <alignment horizontal="center" vertical="center"/>
    </xf>
    <xf numFmtId="0" fontId="61" fillId="0" borderId="68" xfId="135" applyFont="1" applyBorder="1" applyAlignment="1">
      <alignment horizontal="justify" vertical="center"/>
    </xf>
    <xf numFmtId="0" fontId="60" fillId="28" borderId="24" xfId="135" applyFont="1" applyFill="1" applyBorder="1" applyAlignment="1">
      <alignment horizontal="center" vertical="center"/>
    </xf>
    <xf numFmtId="0" fontId="60" fillId="27" borderId="41" xfId="135" applyFont="1" applyFill="1" applyBorder="1" applyAlignment="1">
      <alignment horizontal="center" vertical="center"/>
    </xf>
    <xf numFmtId="0" fontId="60" fillId="27" borderId="61" xfId="126" applyFont="1" applyFill="1" applyBorder="1" applyAlignment="1">
      <alignment horizontal="center" vertical="center" wrapText="1"/>
    </xf>
    <xf numFmtId="0" fontId="60" fillId="27" borderId="59" xfId="135" applyFont="1" applyFill="1" applyBorder="1" applyAlignment="1">
      <alignment vertical="center"/>
    </xf>
    <xf numFmtId="0" fontId="60" fillId="28" borderId="41" xfId="135" applyFont="1" applyFill="1" applyBorder="1" applyAlignment="1">
      <alignment vertical="center"/>
    </xf>
    <xf numFmtId="4" fontId="61" fillId="27" borderId="43" xfId="0" applyNumberFormat="1" applyFont="1" applyFill="1" applyBorder="1" applyAlignment="1">
      <alignment horizontal="center" vertical="center"/>
    </xf>
    <xf numFmtId="4" fontId="61" fillId="28" borderId="43" xfId="0" applyNumberFormat="1" applyFont="1" applyFill="1" applyBorder="1" applyAlignment="1">
      <alignment horizontal="center" vertical="center"/>
    </xf>
    <xf numFmtId="170" fontId="61" fillId="27" borderId="43" xfId="62" applyFont="1" applyFill="1" applyBorder="1" applyAlignment="1">
      <alignment vertical="center"/>
    </xf>
    <xf numFmtId="170" fontId="61" fillId="28" borderId="43" xfId="62" applyFont="1" applyFill="1" applyBorder="1" applyAlignment="1">
      <alignment vertical="center"/>
    </xf>
    <xf numFmtId="0" fontId="60" fillId="28" borderId="43" xfId="135" applyFont="1" applyFill="1" applyBorder="1" applyAlignment="1">
      <alignment vertical="center"/>
    </xf>
    <xf numFmtId="167" fontId="4" fillId="27" borderId="59" xfId="62" applyNumberFormat="1" applyFont="1" applyFill="1" applyBorder="1" applyAlignment="1">
      <alignment horizontal="right" vertical="center" wrapText="1"/>
    </xf>
    <xf numFmtId="167" fontId="4" fillId="28" borderId="43" xfId="62" applyNumberFormat="1" applyFont="1" applyFill="1" applyBorder="1" applyAlignment="1">
      <alignment horizontal="right" vertical="center" wrapText="1"/>
    </xf>
    <xf numFmtId="167" fontId="4" fillId="28" borderId="44" xfId="62" applyNumberFormat="1" applyFont="1" applyFill="1" applyBorder="1" applyAlignment="1">
      <alignment horizontal="right" vertical="center" wrapText="1"/>
    </xf>
    <xf numFmtId="0" fontId="60" fillId="27" borderId="96" xfId="73" applyFont="1" applyFill="1" applyBorder="1" applyAlignment="1">
      <alignment horizontal="center" vertical="center"/>
    </xf>
    <xf numFmtId="4" fontId="61" fillId="0" borderId="15" xfId="39" applyNumberFormat="1" applyFont="1" applyBorder="1" applyAlignment="1">
      <alignment vertical="center" wrapText="1"/>
    </xf>
    <xf numFmtId="0" fontId="60" fillId="0" borderId="25" xfId="74" applyFont="1" applyBorder="1" applyAlignment="1">
      <alignment horizontal="center" vertical="center"/>
    </xf>
    <xf numFmtId="0" fontId="60" fillId="0" borderId="18" xfId="74" applyFont="1" applyBorder="1" applyAlignment="1">
      <alignment horizontal="center" vertical="center"/>
    </xf>
    <xf numFmtId="0" fontId="61" fillId="27" borderId="96" xfId="73" applyFont="1" applyFill="1" applyBorder="1" applyAlignment="1">
      <alignment horizontal="center" vertical="center"/>
    </xf>
    <xf numFmtId="0" fontId="61" fillId="0" borderId="18" xfId="74" applyFont="1" applyBorder="1" applyAlignment="1">
      <alignment horizontal="center" vertical="center"/>
    </xf>
    <xf numFmtId="0" fontId="59" fillId="28" borderId="41" xfId="73" applyFont="1" applyFill="1" applyBorder="1" applyAlignment="1">
      <alignment horizontal="center" vertical="center"/>
    </xf>
    <xf numFmtId="0" fontId="61" fillId="0" borderId="0" xfId="89" applyFont="1"/>
    <xf numFmtId="0" fontId="61" fillId="0" borderId="81" xfId="89" applyFont="1" applyBorder="1"/>
    <xf numFmtId="0" fontId="60" fillId="0" borderId="86" xfId="0" applyFont="1" applyBorder="1" applyAlignment="1">
      <alignment horizontal="left" vertical="center"/>
    </xf>
    <xf numFmtId="0" fontId="60" fillId="0" borderId="13" xfId="73" applyFont="1" applyBorder="1" applyAlignment="1">
      <alignment horizontal="left" vertical="center"/>
    </xf>
    <xf numFmtId="0" fontId="60" fillId="25" borderId="32" xfId="73" applyFont="1" applyFill="1" applyBorder="1" applyAlignment="1">
      <alignment horizontal="center" vertical="center"/>
    </xf>
    <xf numFmtId="0" fontId="60" fillId="25" borderId="51" xfId="73" applyFont="1" applyFill="1" applyBorder="1" applyAlignment="1">
      <alignment horizontal="center" vertical="center"/>
    </xf>
    <xf numFmtId="0" fontId="60" fillId="25" borderId="33" xfId="73" applyFont="1" applyFill="1" applyBorder="1" applyAlignment="1">
      <alignment horizontal="center" vertical="center"/>
    </xf>
    <xf numFmtId="0" fontId="60" fillId="25" borderId="11" xfId="73" applyFont="1" applyFill="1" applyBorder="1" applyAlignment="1">
      <alignment horizontal="center" vertical="center"/>
    </xf>
    <xf numFmtId="0" fontId="60" fillId="25" borderId="92" xfId="73" applyFont="1" applyFill="1" applyBorder="1" applyAlignment="1">
      <alignment horizontal="center" vertical="center"/>
    </xf>
    <xf numFmtId="49" fontId="60" fillId="0" borderId="0" xfId="131" applyNumberFormat="1" applyFont="1" applyAlignment="1">
      <alignment horizontal="right" vertical="center"/>
    </xf>
    <xf numFmtId="0" fontId="61" fillId="0" borderId="0" xfId="128" applyFont="1"/>
    <xf numFmtId="0" fontId="60" fillId="0" borderId="34" xfId="79" applyFont="1" applyBorder="1" applyAlignment="1">
      <alignment vertical="center"/>
    </xf>
    <xf numFmtId="0" fontId="61" fillId="0" borderId="63" xfId="0" applyFont="1" applyBorder="1" applyAlignment="1">
      <alignment vertical="center" wrapText="1"/>
    </xf>
    <xf numFmtId="0" fontId="61" fillId="0" borderId="11" xfId="0" applyFont="1" applyBorder="1" applyAlignment="1">
      <alignment vertical="center" wrapText="1"/>
    </xf>
    <xf numFmtId="0" fontId="61" fillId="0" borderId="13" xfId="0" applyFont="1" applyBorder="1" applyAlignment="1">
      <alignment vertical="center" wrapText="1"/>
    </xf>
    <xf numFmtId="0" fontId="61" fillId="0" borderId="83" xfId="89" applyFont="1" applyBorder="1"/>
    <xf numFmtId="0" fontId="59" fillId="27" borderId="93" xfId="73" applyFont="1" applyFill="1" applyBorder="1" applyAlignment="1">
      <alignment horizontal="center" vertical="center"/>
    </xf>
    <xf numFmtId="0" fontId="60" fillId="0" borderId="77" xfId="74" applyFont="1" applyBorder="1" applyAlignment="1">
      <alignment horizontal="center" vertical="center"/>
    </xf>
    <xf numFmtId="0" fontId="58" fillId="0" borderId="25" xfId="73" applyFont="1" applyBorder="1" applyAlignment="1">
      <alignment horizontal="left" vertical="center" wrapText="1"/>
    </xf>
    <xf numFmtId="0" fontId="60" fillId="28" borderId="61" xfId="74" applyFont="1" applyFill="1" applyBorder="1" applyAlignment="1">
      <alignment horizontal="center" vertical="center"/>
    </xf>
    <xf numFmtId="0" fontId="59" fillId="28" borderId="61" xfId="73" applyFont="1" applyFill="1" applyBorder="1" applyAlignment="1">
      <alignment horizontal="left" vertical="center" wrapText="1"/>
    </xf>
    <xf numFmtId="167" fontId="59" fillId="28" borderId="44" xfId="62" applyNumberFormat="1" applyFont="1" applyFill="1" applyBorder="1" applyAlignment="1">
      <alignment horizontal="right" vertical="center" wrapText="1"/>
    </xf>
    <xf numFmtId="4" fontId="59" fillId="28" borderId="43" xfId="39" applyNumberFormat="1" applyFont="1" applyFill="1" applyBorder="1" applyAlignment="1">
      <alignment vertical="center" wrapText="1"/>
    </xf>
    <xf numFmtId="167" fontId="59" fillId="28" borderId="43" xfId="62" applyNumberFormat="1" applyFont="1" applyFill="1" applyBorder="1" applyAlignment="1">
      <alignment horizontal="right" vertical="center" wrapText="1"/>
    </xf>
    <xf numFmtId="0" fontId="59" fillId="27" borderId="94" xfId="73" applyFont="1" applyFill="1" applyBorder="1" applyAlignment="1">
      <alignment horizontal="left" vertical="center" wrapText="1"/>
    </xf>
    <xf numFmtId="0" fontId="59" fillId="27" borderId="43" xfId="73" applyFont="1" applyFill="1" applyBorder="1" applyAlignment="1">
      <alignment horizontal="center" vertical="center"/>
    </xf>
    <xf numFmtId="4" fontId="59" fillId="27" borderId="43" xfId="39" applyNumberFormat="1" applyFont="1" applyFill="1" applyBorder="1" applyAlignment="1">
      <alignment vertical="center" wrapText="1"/>
    </xf>
    <xf numFmtId="4" fontId="59" fillId="28" borderId="56" xfId="39" applyNumberFormat="1" applyFont="1" applyFill="1" applyBorder="1" applyAlignment="1">
      <alignment vertical="center" wrapText="1"/>
    </xf>
    <xf numFmtId="0" fontId="59" fillId="28" borderId="16" xfId="73" applyFont="1" applyFill="1" applyBorder="1" applyAlignment="1">
      <alignment horizontal="center" vertical="center"/>
    </xf>
    <xf numFmtId="167" fontId="59" fillId="28" borderId="16" xfId="62" applyNumberFormat="1" applyFont="1" applyFill="1" applyBorder="1" applyAlignment="1">
      <alignment horizontal="right" vertical="center" wrapText="1"/>
    </xf>
    <xf numFmtId="167" fontId="59" fillId="28" borderId="26" xfId="62" applyNumberFormat="1" applyFont="1" applyFill="1" applyBorder="1" applyAlignment="1">
      <alignment horizontal="right" vertical="center" wrapText="1"/>
    </xf>
    <xf numFmtId="167" fontId="59" fillId="27" borderId="43" xfId="62" applyNumberFormat="1" applyFont="1" applyFill="1" applyBorder="1" applyAlignment="1">
      <alignment horizontal="right" vertical="center" wrapText="1"/>
    </xf>
    <xf numFmtId="4" fontId="61" fillId="0" borderId="55" xfId="39" applyNumberFormat="1" applyFont="1" applyBorder="1" applyAlignment="1">
      <alignment vertical="center" wrapText="1"/>
    </xf>
    <xf numFmtId="0" fontId="66" fillId="0" borderId="18" xfId="0" applyFont="1" applyBorder="1" applyAlignment="1">
      <alignment horizontal="center" vertical="center" wrapText="1"/>
    </xf>
    <xf numFmtId="0" fontId="66" fillId="0" borderId="18" xfId="0" applyFont="1" applyBorder="1" applyAlignment="1">
      <alignment vertical="center" wrapText="1"/>
    </xf>
    <xf numFmtId="0" fontId="66" fillId="0" borderId="23" xfId="0" applyFont="1" applyBorder="1" applyAlignment="1">
      <alignment horizontal="center" vertical="center" wrapText="1"/>
    </xf>
    <xf numFmtId="0" fontId="60" fillId="0" borderId="68" xfId="74" applyFont="1" applyBorder="1" applyAlignment="1">
      <alignment horizontal="center" vertical="center"/>
    </xf>
    <xf numFmtId="0" fontId="66" fillId="0" borderId="25" xfId="0" applyFont="1" applyBorder="1" applyAlignment="1">
      <alignment vertical="center" wrapText="1"/>
    </xf>
    <xf numFmtId="0" fontId="66" fillId="0" borderId="67" xfId="0" applyFont="1" applyBorder="1" applyAlignment="1">
      <alignment horizontal="center" vertical="center" wrapText="1"/>
    </xf>
    <xf numFmtId="0" fontId="66" fillId="0" borderId="25" xfId="0" applyFont="1" applyBorder="1" applyAlignment="1">
      <alignment horizontal="center" vertical="center" wrapText="1"/>
    </xf>
    <xf numFmtId="0" fontId="65" fillId="27" borderId="95" xfId="0" applyFont="1" applyFill="1" applyBorder="1" applyAlignment="1">
      <alignment horizontal="center" vertical="center" wrapText="1"/>
    </xf>
    <xf numFmtId="0" fontId="60" fillId="27" borderId="61" xfId="74" applyFont="1" applyFill="1" applyBorder="1" applyAlignment="1">
      <alignment horizontal="center" vertical="center"/>
    </xf>
    <xf numFmtId="0" fontId="60" fillId="27" borderId="44" xfId="74" applyFont="1" applyFill="1" applyBorder="1" applyAlignment="1">
      <alignment horizontal="center" vertical="center"/>
    </xf>
    <xf numFmtId="0" fontId="65" fillId="28" borderId="95" xfId="0" applyFont="1" applyFill="1" applyBorder="1" applyAlignment="1">
      <alignment horizontal="center" vertical="center" wrapText="1"/>
    </xf>
    <xf numFmtId="0" fontId="60" fillId="28" borderId="44" xfId="74" applyFont="1" applyFill="1" applyBorder="1" applyAlignment="1">
      <alignment horizontal="center" vertical="center"/>
    </xf>
    <xf numFmtId="176" fontId="60" fillId="28" borderId="44" xfId="39" applyNumberFormat="1" applyFont="1" applyFill="1" applyBorder="1" applyAlignment="1">
      <alignment horizontal="right" vertical="center"/>
    </xf>
    <xf numFmtId="0" fontId="61" fillId="0" borderId="18" xfId="228" applyFont="1" applyBorder="1" applyAlignment="1">
      <alignment horizontal="justify" vertical="center"/>
    </xf>
    <xf numFmtId="204" fontId="61" fillId="0" borderId="18" xfId="228" applyNumberFormat="1" applyFont="1" applyBorder="1" applyAlignment="1">
      <alignment horizontal="center" vertical="center"/>
    </xf>
    <xf numFmtId="2" fontId="61" fillId="0" borderId="25" xfId="228" applyNumberFormat="1" applyFont="1" applyBorder="1" applyAlignment="1">
      <alignment horizontal="center" vertical="center"/>
    </xf>
    <xf numFmtId="2" fontId="61" fillId="0" borderId="18" xfId="228" applyNumberFormat="1" applyFont="1" applyBorder="1" applyAlignment="1">
      <alignment horizontal="center" vertical="center"/>
    </xf>
    <xf numFmtId="2" fontId="66" fillId="0" borderId="18" xfId="0" applyNumberFormat="1" applyFont="1" applyBorder="1" applyAlignment="1">
      <alignment horizontal="center" vertical="center" wrapText="1"/>
    </xf>
    <xf numFmtId="0" fontId="66" fillId="0" borderId="49" xfId="0" applyFont="1" applyBorder="1" applyAlignment="1">
      <alignment horizontal="center" vertical="center" wrapText="1"/>
    </xf>
    <xf numFmtId="0" fontId="61" fillId="0" borderId="25" xfId="228" applyFont="1" applyBorder="1" applyAlignment="1">
      <alignment horizontal="justify" vertical="center"/>
    </xf>
    <xf numFmtId="204" fontId="61" fillId="0" borderId="25" xfId="228" applyNumberFormat="1" applyFont="1" applyBorder="1" applyAlignment="1">
      <alignment horizontal="center" vertical="center"/>
    </xf>
    <xf numFmtId="0" fontId="61" fillId="0" borderId="18" xfId="228" applyFont="1" applyBorder="1" applyAlignment="1">
      <alignment horizontal="center" vertical="center"/>
    </xf>
    <xf numFmtId="2" fontId="66" fillId="0" borderId="25" xfId="0" applyNumberFormat="1" applyFont="1" applyBorder="1" applyAlignment="1">
      <alignment horizontal="center" vertical="center" wrapText="1"/>
    </xf>
    <xf numFmtId="0" fontId="60" fillId="28" borderId="61" xfId="228" applyFont="1" applyFill="1" applyBorder="1" applyAlignment="1">
      <alignment horizontal="center" vertical="center"/>
    </xf>
    <xf numFmtId="0" fontId="61" fillId="0" borderId="90" xfId="73" applyFont="1" applyBorder="1" applyAlignment="1">
      <alignment horizontal="center" vertical="center"/>
    </xf>
    <xf numFmtId="0" fontId="60" fillId="0" borderId="90" xfId="74" applyFont="1" applyBorder="1" applyAlignment="1">
      <alignment horizontal="center" vertical="center"/>
    </xf>
    <xf numFmtId="0" fontId="66" fillId="0" borderId="90" xfId="0" applyFont="1" applyBorder="1" applyAlignment="1">
      <alignment vertical="center" wrapText="1"/>
    </xf>
    <xf numFmtId="0" fontId="66" fillId="0" borderId="29" xfId="0" applyFont="1" applyBorder="1" applyAlignment="1">
      <alignment horizontal="center" vertical="center" wrapText="1"/>
    </xf>
    <xf numFmtId="0" fontId="61" fillId="0" borderId="23" xfId="73" applyFont="1" applyBorder="1" applyAlignment="1">
      <alignment horizontal="center" vertical="center"/>
    </xf>
    <xf numFmtId="0" fontId="61" fillId="0" borderId="31" xfId="73" applyFont="1" applyBorder="1" applyAlignment="1">
      <alignment horizontal="center" vertical="center"/>
    </xf>
    <xf numFmtId="0" fontId="60" fillId="27" borderId="97" xfId="228" applyFont="1" applyFill="1" applyBorder="1" applyAlignment="1">
      <alignment horizontal="center" vertical="center"/>
    </xf>
    <xf numFmtId="0" fontId="61" fillId="0" borderId="55" xfId="73" applyFont="1" applyBorder="1" applyAlignment="1">
      <alignment horizontal="left" vertical="center" wrapText="1"/>
    </xf>
    <xf numFmtId="0" fontId="61" fillId="27" borderId="97" xfId="73" applyFont="1" applyFill="1" applyBorder="1" applyAlignment="1">
      <alignment horizontal="center" vertical="center"/>
    </xf>
    <xf numFmtId="176" fontId="60" fillId="27" borderId="61" xfId="39" applyNumberFormat="1" applyFont="1" applyFill="1" applyBorder="1" applyAlignment="1">
      <alignment horizontal="right" vertical="center"/>
    </xf>
    <xf numFmtId="0" fontId="61" fillId="0" borderId="67" xfId="73" applyFont="1" applyBorder="1" applyAlignment="1">
      <alignment horizontal="center" vertical="center"/>
    </xf>
    <xf numFmtId="0" fontId="61" fillId="0" borderId="67" xfId="228" applyFont="1" applyBorder="1" applyAlignment="1">
      <alignment horizontal="center" vertical="center"/>
    </xf>
    <xf numFmtId="0" fontId="61" fillId="0" borderId="32" xfId="73" applyFont="1" applyBorder="1" applyAlignment="1">
      <alignment horizontal="center" vertical="center"/>
    </xf>
    <xf numFmtId="0" fontId="61" fillId="0" borderId="23" xfId="228" applyFont="1" applyBorder="1" applyAlignment="1">
      <alignment horizontal="center" vertical="center"/>
    </xf>
    <xf numFmtId="0" fontId="66" fillId="0" borderId="67" xfId="0" applyFont="1" applyBorder="1" applyAlignment="1">
      <alignment vertical="center" wrapText="1"/>
    </xf>
    <xf numFmtId="0" fontId="67" fillId="0" borderId="18" xfId="0" applyFont="1" applyBorder="1" applyAlignment="1">
      <alignment horizontal="center" vertical="center" wrapText="1"/>
    </xf>
    <xf numFmtId="0" fontId="60" fillId="27" borderId="61" xfId="135" applyFont="1" applyFill="1" applyBorder="1" applyAlignment="1">
      <alignment horizontal="center" vertical="center"/>
    </xf>
    <xf numFmtId="0" fontId="66" fillId="0" borderId="77" xfId="0" applyFont="1" applyBorder="1" applyAlignment="1">
      <alignment horizontal="center" vertical="center" wrapText="1"/>
    </xf>
    <xf numFmtId="0" fontId="66" fillId="0" borderId="77" xfId="0" applyFont="1" applyBorder="1" applyAlignment="1">
      <alignment vertical="center" wrapText="1"/>
    </xf>
    <xf numFmtId="2" fontId="66" fillId="0" borderId="77" xfId="0" applyNumberFormat="1" applyFont="1" applyBorder="1" applyAlignment="1">
      <alignment horizontal="center" vertical="center" wrapText="1"/>
    </xf>
    <xf numFmtId="0" fontId="67" fillId="0" borderId="25" xfId="0" applyFont="1" applyBorder="1" applyAlignment="1">
      <alignment horizontal="center" vertical="center" wrapText="1"/>
    </xf>
    <xf numFmtId="0" fontId="67" fillId="0" borderId="25" xfId="0" applyFont="1" applyBorder="1" applyAlignment="1">
      <alignment vertical="center" wrapText="1"/>
    </xf>
    <xf numFmtId="2" fontId="67" fillId="0" borderId="25" xfId="0" applyNumberFormat="1" applyFont="1" applyBorder="1" applyAlignment="1">
      <alignment horizontal="center" vertical="center" wrapText="1"/>
    </xf>
    <xf numFmtId="0" fontId="67" fillId="0" borderId="77" xfId="0" applyFont="1" applyBorder="1" applyAlignment="1">
      <alignment horizontal="center" vertical="center" wrapText="1"/>
    </xf>
    <xf numFmtId="0" fontId="61" fillId="0" borderId="25" xfId="135" applyFont="1" applyBorder="1" applyAlignment="1">
      <alignment horizontal="center" vertical="center"/>
    </xf>
    <xf numFmtId="0" fontId="61" fillId="0" borderId="65" xfId="73" applyFont="1" applyBorder="1" applyAlignment="1">
      <alignment horizontal="center" vertical="center"/>
    </xf>
    <xf numFmtId="167" fontId="60" fillId="27" borderId="44" xfId="62" applyNumberFormat="1" applyFont="1" applyFill="1" applyBorder="1" applyAlignment="1">
      <alignment horizontal="center" vertical="center" wrapText="1"/>
    </xf>
    <xf numFmtId="167" fontId="60" fillId="28" borderId="43" xfId="62" applyNumberFormat="1" applyFont="1" applyFill="1" applyBorder="1" applyAlignment="1">
      <alignment horizontal="center" vertical="center" wrapText="1"/>
    </xf>
    <xf numFmtId="0" fontId="60" fillId="28" borderId="41" xfId="228" applyFont="1" applyFill="1" applyBorder="1" applyAlignment="1">
      <alignment vertical="center" wrapText="1"/>
    </xf>
    <xf numFmtId="0" fontId="60" fillId="28" borderId="43" xfId="228" applyFont="1" applyFill="1" applyBorder="1" applyAlignment="1">
      <alignment vertical="center" wrapText="1"/>
    </xf>
    <xf numFmtId="0" fontId="65" fillId="27" borderId="61" xfId="0" applyFont="1" applyFill="1" applyBorder="1" applyAlignment="1">
      <alignment horizontal="center" vertical="center" wrapText="1"/>
    </xf>
    <xf numFmtId="0" fontId="65" fillId="27" borderId="41" xfId="0" applyFont="1" applyFill="1" applyBorder="1" applyAlignment="1">
      <alignment vertical="center" wrapText="1"/>
    </xf>
    <xf numFmtId="0" fontId="65" fillId="27" borderId="43" xfId="0" applyFont="1" applyFill="1" applyBorder="1" applyAlignment="1">
      <alignment vertical="center" wrapText="1"/>
    </xf>
    <xf numFmtId="167" fontId="60" fillId="27" borderId="43" xfId="62" applyNumberFormat="1" applyFont="1" applyFill="1" applyBorder="1" applyAlignment="1">
      <alignment horizontal="center" vertical="center" wrapText="1"/>
    </xf>
    <xf numFmtId="0" fontId="61" fillId="0" borderId="19" xfId="228" applyFont="1" applyBorder="1" applyAlignment="1">
      <alignment horizontal="left" vertical="center" wrapText="1"/>
    </xf>
    <xf numFmtId="0" fontId="61" fillId="0" borderId="68" xfId="228" applyFont="1" applyBorder="1" applyAlignment="1">
      <alignment vertical="center" wrapText="1"/>
    </xf>
    <xf numFmtId="0" fontId="61" fillId="0" borderId="19" xfId="228" applyFont="1" applyBorder="1" applyAlignment="1">
      <alignment vertical="center" wrapText="1"/>
    </xf>
    <xf numFmtId="0" fontId="66" fillId="0" borderId="0" xfId="0" applyFont="1"/>
    <xf numFmtId="0" fontId="66" fillId="0" borderId="18" xfId="0" applyFont="1" applyBorder="1" applyAlignment="1">
      <alignment wrapText="1"/>
    </xf>
    <xf numFmtId="204" fontId="61" fillId="0" borderId="77" xfId="228" applyNumberFormat="1" applyFont="1" applyBorder="1" applyAlignment="1">
      <alignment horizontal="center" vertical="center"/>
    </xf>
    <xf numFmtId="2" fontId="61" fillId="0" borderId="23" xfId="228" applyNumberFormat="1" applyFont="1" applyBorder="1" applyAlignment="1">
      <alignment horizontal="center" vertical="center"/>
    </xf>
    <xf numFmtId="0" fontId="66" fillId="0" borderId="18" xfId="0" applyFont="1" applyBorder="1"/>
    <xf numFmtId="2" fontId="61" fillId="0" borderId="67" xfId="228" applyNumberFormat="1" applyFont="1" applyBorder="1" applyAlignment="1">
      <alignment horizontal="center" vertical="center"/>
    </xf>
    <xf numFmtId="2" fontId="61" fillId="25" borderId="23" xfId="228" applyNumberFormat="1" applyFont="1" applyFill="1" applyBorder="1" applyAlignment="1">
      <alignment horizontal="center" vertical="center"/>
    </xf>
    <xf numFmtId="204" fontId="61" fillId="0" borderId="49" xfId="228" applyNumberFormat="1" applyFont="1" applyBorder="1" applyAlignment="1">
      <alignment horizontal="center" vertical="center"/>
    </xf>
    <xf numFmtId="0" fontId="61" fillId="25" borderId="19" xfId="228" applyFont="1" applyFill="1" applyBorder="1" applyAlignment="1">
      <alignment vertical="center" wrapText="1"/>
    </xf>
    <xf numFmtId="204" fontId="61" fillId="25" borderId="18" xfId="228" applyNumberFormat="1" applyFont="1" applyFill="1" applyBorder="1" applyAlignment="1">
      <alignment horizontal="center" vertical="center"/>
    </xf>
    <xf numFmtId="2" fontId="61" fillId="25" borderId="18" xfId="228" applyNumberFormat="1" applyFont="1" applyFill="1" applyBorder="1" applyAlignment="1">
      <alignment horizontal="center" vertical="center"/>
    </xf>
    <xf numFmtId="0" fontId="61" fillId="25" borderId="77" xfId="228" applyFont="1" applyFill="1" applyBorder="1" applyAlignment="1">
      <alignment vertical="center" wrapText="1"/>
    </xf>
    <xf numFmtId="204" fontId="61" fillId="25" borderId="23" xfId="228" applyNumberFormat="1" applyFont="1" applyFill="1" applyBorder="1" applyAlignment="1">
      <alignment horizontal="center" vertical="center"/>
    </xf>
    <xf numFmtId="0" fontId="66" fillId="25" borderId="18" xfId="0" applyFont="1" applyFill="1" applyBorder="1" applyAlignment="1">
      <alignment vertical="center" wrapText="1"/>
    </xf>
    <xf numFmtId="0" fontId="61" fillId="25" borderId="25" xfId="228" applyFont="1" applyFill="1" applyBorder="1" applyAlignment="1">
      <alignment vertical="center" wrapText="1"/>
    </xf>
    <xf numFmtId="0" fontId="61" fillId="25" borderId="18" xfId="228" applyFont="1" applyFill="1" applyBorder="1" applyAlignment="1">
      <alignment vertical="center" wrapText="1"/>
    </xf>
    <xf numFmtId="0" fontId="61" fillId="0" borderId="18" xfId="135" applyFont="1" applyBorder="1" applyAlignment="1">
      <alignment horizontal="justify" vertical="center"/>
    </xf>
    <xf numFmtId="0" fontId="66" fillId="0" borderId="18" xfId="0" applyFont="1" applyBorder="1" applyAlignment="1">
      <alignment horizontal="left" vertical="center" wrapText="1"/>
    </xf>
    <xf numFmtId="0" fontId="66" fillId="0" borderId="0" xfId="0" applyFont="1" applyAlignment="1">
      <alignment vertical="center"/>
    </xf>
    <xf numFmtId="0" fontId="61" fillId="0" borderId="22" xfId="228" applyFont="1" applyBorder="1" applyAlignment="1">
      <alignment horizontal="center" vertical="center"/>
    </xf>
    <xf numFmtId="0" fontId="61" fillId="25" borderId="23" xfId="228" applyFont="1" applyFill="1" applyBorder="1" applyAlignment="1">
      <alignment horizontal="center" vertical="center"/>
    </xf>
    <xf numFmtId="0" fontId="61" fillId="25" borderId="18" xfId="228" applyFont="1" applyFill="1" applyBorder="1" applyAlignment="1">
      <alignment horizontal="center" vertical="center"/>
    </xf>
    <xf numFmtId="0" fontId="61" fillId="0" borderId="68" xfId="228" applyFont="1" applyBorder="1" applyAlignment="1">
      <alignment horizontal="left" vertical="center" wrapText="1"/>
    </xf>
    <xf numFmtId="0" fontId="61" fillId="0" borderId="55" xfId="73" applyFont="1" applyBorder="1" applyAlignment="1">
      <alignment horizontal="left" vertical="center"/>
    </xf>
    <xf numFmtId="0" fontId="61" fillId="0" borderId="28" xfId="73" applyFont="1" applyBorder="1" applyAlignment="1">
      <alignment horizontal="center" vertical="center"/>
    </xf>
    <xf numFmtId="0" fontId="60" fillId="0" borderId="56" xfId="74" applyFont="1" applyBorder="1" applyAlignment="1">
      <alignment horizontal="center" vertical="center"/>
    </xf>
    <xf numFmtId="0" fontId="61" fillId="0" borderId="31" xfId="73" applyFont="1" applyBorder="1" applyAlignment="1">
      <alignment horizontal="left" vertical="center" wrapText="1"/>
    </xf>
    <xf numFmtId="4" fontId="61" fillId="0" borderId="70" xfId="39" applyNumberFormat="1" applyFont="1" applyBorder="1" applyAlignment="1">
      <alignment vertical="center" wrapText="1"/>
    </xf>
    <xf numFmtId="0" fontId="61" fillId="0" borderId="27" xfId="73" applyFont="1" applyBorder="1" applyAlignment="1">
      <alignment horizontal="left" vertical="center"/>
    </xf>
    <xf numFmtId="0" fontId="60" fillId="27" borderId="44" xfId="73" applyFont="1" applyFill="1" applyBorder="1" applyAlignment="1">
      <alignment horizontal="center" vertical="center"/>
    </xf>
    <xf numFmtId="0" fontId="60" fillId="28" borderId="53" xfId="228" applyFont="1" applyFill="1" applyBorder="1" applyAlignment="1">
      <alignment horizontal="center" vertical="center"/>
    </xf>
    <xf numFmtId="0" fontId="61" fillId="28" borderId="93" xfId="73" applyFont="1" applyFill="1" applyBorder="1" applyAlignment="1">
      <alignment horizontal="center" vertical="center"/>
    </xf>
    <xf numFmtId="2" fontId="60" fillId="28" borderId="43" xfId="228" applyNumberFormat="1" applyFont="1" applyFill="1" applyBorder="1" applyAlignment="1">
      <alignment horizontal="center" vertical="center"/>
    </xf>
    <xf numFmtId="0" fontId="60" fillId="28" borderId="43" xfId="228" applyFont="1" applyFill="1" applyBorder="1" applyAlignment="1">
      <alignment horizontal="center" vertical="center"/>
    </xf>
    <xf numFmtId="0" fontId="60" fillId="28" borderId="43" xfId="228" applyFont="1" applyFill="1" applyBorder="1" applyAlignment="1">
      <alignment vertical="center"/>
    </xf>
    <xf numFmtId="0" fontId="61" fillId="28" borderId="43" xfId="73" applyFont="1" applyFill="1" applyBorder="1" applyAlignment="1">
      <alignment horizontal="center" vertical="center"/>
    </xf>
    <xf numFmtId="0" fontId="60" fillId="28" borderId="41" xfId="0" applyFont="1" applyFill="1" applyBorder="1" applyAlignment="1">
      <alignment vertical="center" wrapText="1"/>
    </xf>
    <xf numFmtId="0" fontId="61" fillId="28" borderId="43" xfId="0" applyFont="1" applyFill="1" applyBorder="1" applyAlignment="1">
      <alignment horizontal="center" vertical="center"/>
    </xf>
    <xf numFmtId="0" fontId="60" fillId="27" borderId="41" xfId="0" applyFont="1" applyFill="1" applyBorder="1" applyAlignment="1">
      <alignment vertical="center" wrapText="1"/>
    </xf>
    <xf numFmtId="0" fontId="61" fillId="27" borderId="43" xfId="0" applyFont="1" applyFill="1" applyBorder="1" applyAlignment="1">
      <alignment horizontal="center" vertical="center"/>
    </xf>
    <xf numFmtId="0" fontId="60" fillId="27" borderId="60" xfId="135" applyFont="1" applyFill="1" applyBorder="1" applyAlignment="1">
      <alignment vertical="center"/>
    </xf>
    <xf numFmtId="0" fontId="60" fillId="27" borderId="43" xfId="135" applyFont="1" applyFill="1" applyBorder="1" applyAlignment="1">
      <alignment vertical="center"/>
    </xf>
    <xf numFmtId="0" fontId="59" fillId="28" borderId="93" xfId="73" applyFont="1" applyFill="1" applyBorder="1" applyAlignment="1">
      <alignment horizontal="center" vertical="center"/>
    </xf>
    <xf numFmtId="0" fontId="60" fillId="28" borderId="93" xfId="74" applyFont="1" applyFill="1" applyBorder="1" applyAlignment="1">
      <alignment horizontal="center" vertical="center"/>
    </xf>
    <xf numFmtId="0" fontId="59" fillId="28" borderId="95" xfId="73" applyFont="1" applyFill="1" applyBorder="1" applyAlignment="1">
      <alignment horizontal="left" vertical="center" wrapText="1"/>
    </xf>
    <xf numFmtId="2" fontId="61" fillId="28" borderId="43" xfId="228" applyNumberFormat="1" applyFont="1" applyFill="1" applyBorder="1" applyAlignment="1">
      <alignment horizontal="center" vertical="center"/>
    </xf>
    <xf numFmtId="0" fontId="60" fillId="28" borderId="94" xfId="228" applyFont="1" applyFill="1" applyBorder="1" applyAlignment="1">
      <alignment vertical="center" wrapText="1"/>
    </xf>
    <xf numFmtId="2" fontId="61" fillId="25" borderId="67" xfId="228" applyNumberFormat="1" applyFont="1" applyFill="1" applyBorder="1" applyAlignment="1">
      <alignment horizontal="center" vertical="center"/>
    </xf>
    <xf numFmtId="0" fontId="61" fillId="25" borderId="67" xfId="228" applyFont="1" applyFill="1" applyBorder="1" applyAlignment="1">
      <alignment horizontal="center" vertical="center"/>
    </xf>
    <xf numFmtId="0" fontId="61" fillId="25" borderId="68" xfId="228" applyFont="1" applyFill="1" applyBorder="1" applyAlignment="1">
      <alignment vertical="center" wrapText="1"/>
    </xf>
    <xf numFmtId="204" fontId="61" fillId="25" borderId="25" xfId="228" applyNumberFormat="1" applyFont="1" applyFill="1" applyBorder="1" applyAlignment="1">
      <alignment horizontal="center" vertical="center"/>
    </xf>
    <xf numFmtId="2" fontId="61" fillId="25" borderId="25" xfId="228" applyNumberFormat="1" applyFont="1" applyFill="1" applyBorder="1" applyAlignment="1">
      <alignment horizontal="center" vertical="center"/>
    </xf>
    <xf numFmtId="0" fontId="61" fillId="25" borderId="25" xfId="228" applyFont="1" applyFill="1" applyBorder="1" applyAlignment="1">
      <alignment horizontal="center" vertical="center"/>
    </xf>
    <xf numFmtId="204" fontId="61" fillId="25" borderId="67" xfId="228" applyNumberFormat="1" applyFont="1" applyFill="1" applyBorder="1" applyAlignment="1">
      <alignment horizontal="center" vertical="center"/>
    </xf>
    <xf numFmtId="0" fontId="61" fillId="0" borderId="25" xfId="135" applyFont="1" applyBorder="1" applyAlignment="1">
      <alignment horizontal="justify" vertical="center"/>
    </xf>
    <xf numFmtId="0" fontId="61" fillId="0" borderId="56" xfId="73" applyFont="1" applyBorder="1" applyAlignment="1">
      <alignment horizontal="center" vertical="center"/>
    </xf>
    <xf numFmtId="0" fontId="61" fillId="0" borderId="22" xfId="73" applyFont="1" applyBorder="1" applyAlignment="1">
      <alignment horizontal="center" vertical="center"/>
    </xf>
    <xf numFmtId="0" fontId="61" fillId="0" borderId="31" xfId="73" applyFont="1" applyBorder="1" applyAlignment="1">
      <alignment horizontal="left" vertical="center"/>
    </xf>
    <xf numFmtId="0" fontId="60" fillId="27" borderId="41" xfId="135" applyFont="1" applyFill="1" applyBorder="1" applyAlignment="1">
      <alignment vertical="center"/>
    </xf>
    <xf numFmtId="204" fontId="60" fillId="28" borderId="43" xfId="228" applyNumberFormat="1" applyFont="1" applyFill="1" applyBorder="1" applyAlignment="1">
      <alignment horizontal="center" vertical="center"/>
    </xf>
    <xf numFmtId="204" fontId="61" fillId="28" borderId="43" xfId="228" applyNumberFormat="1" applyFont="1" applyFill="1" applyBorder="1" applyAlignment="1">
      <alignment horizontal="center" vertical="center"/>
    </xf>
    <xf numFmtId="0" fontId="60" fillId="27" borderId="61" xfId="228" applyFont="1" applyFill="1" applyBorder="1" applyAlignment="1">
      <alignment horizontal="center" vertical="center"/>
    </xf>
    <xf numFmtId="0" fontId="60" fillId="27" borderId="61" xfId="228" applyFont="1" applyFill="1" applyBorder="1" applyAlignment="1">
      <alignment vertical="center"/>
    </xf>
    <xf numFmtId="2" fontId="61" fillId="28" borderId="14" xfId="228" applyNumberFormat="1" applyFont="1" applyFill="1" applyBorder="1" applyAlignment="1">
      <alignment horizontal="center" vertical="center"/>
    </xf>
    <xf numFmtId="0" fontId="60" fillId="27" borderId="41" xfId="228" applyFont="1" applyFill="1" applyBorder="1" applyAlignment="1">
      <alignment vertical="center"/>
    </xf>
    <xf numFmtId="0" fontId="60" fillId="27" borderId="43" xfId="228" applyFont="1" applyFill="1" applyBorder="1" applyAlignment="1">
      <alignment vertical="center"/>
    </xf>
    <xf numFmtId="0" fontId="60" fillId="28" borderId="41" xfId="228" applyFont="1" applyFill="1" applyBorder="1" applyAlignment="1">
      <alignment vertical="center"/>
    </xf>
    <xf numFmtId="0" fontId="60" fillId="27" borderId="41" xfId="135" applyFont="1" applyFill="1" applyBorder="1" applyAlignment="1">
      <alignment vertical="center" wrapText="1"/>
    </xf>
    <xf numFmtId="0" fontId="60" fillId="27" borderId="43" xfId="135" applyFont="1" applyFill="1" applyBorder="1" applyAlignment="1">
      <alignment vertical="center" wrapText="1"/>
    </xf>
    <xf numFmtId="0" fontId="60" fillId="28" borderId="93" xfId="73" applyFont="1" applyFill="1" applyBorder="1" applyAlignment="1">
      <alignment horizontal="center" vertical="center"/>
    </xf>
    <xf numFmtId="0" fontId="60" fillId="0" borderId="18" xfId="73" applyFont="1" applyBorder="1" applyAlignment="1">
      <alignment horizontal="center" vertical="center"/>
    </xf>
    <xf numFmtId="0" fontId="60" fillId="28" borderId="43" xfId="73" applyFont="1" applyFill="1" applyBorder="1" applyAlignment="1">
      <alignment horizontal="center" vertical="center"/>
    </xf>
    <xf numFmtId="205" fontId="61" fillId="0" borderId="50" xfId="73" applyNumberFormat="1" applyFont="1" applyBorder="1" applyAlignment="1">
      <alignment vertical="center"/>
    </xf>
    <xf numFmtId="205" fontId="61" fillId="0" borderId="0" xfId="89" applyNumberFormat="1" applyFont="1" applyAlignment="1">
      <alignment horizontal="left" vertical="center"/>
    </xf>
    <xf numFmtId="205" fontId="61" fillId="0" borderId="18" xfId="89" applyNumberFormat="1" applyFont="1" applyBorder="1" applyAlignment="1">
      <alignment horizontal="left" vertical="center"/>
    </xf>
    <xf numFmtId="2" fontId="61" fillId="0" borderId="49" xfId="135" applyNumberFormat="1" applyFont="1" applyBorder="1" applyAlignment="1">
      <alignment horizontal="center" vertical="center"/>
    </xf>
    <xf numFmtId="205" fontId="61" fillId="0" borderId="25" xfId="89" applyNumberFormat="1" applyFont="1" applyBorder="1" applyAlignment="1">
      <alignment horizontal="left" vertical="center"/>
    </xf>
    <xf numFmtId="205" fontId="61" fillId="0" borderId="35" xfId="62" applyNumberFormat="1" applyFont="1" applyBorder="1" applyAlignment="1">
      <alignment horizontal="right" vertical="center" wrapText="1"/>
    </xf>
    <xf numFmtId="205" fontId="61" fillId="0" borderId="42" xfId="62" applyNumberFormat="1" applyFont="1" applyBorder="1" applyAlignment="1">
      <alignment horizontal="right" vertical="center" wrapText="1"/>
    </xf>
    <xf numFmtId="205" fontId="61" fillId="0" borderId="50" xfId="62" applyNumberFormat="1" applyFont="1" applyBorder="1" applyAlignment="1">
      <alignment horizontal="right" vertical="center" wrapText="1"/>
    </xf>
    <xf numFmtId="205" fontId="61" fillId="0" borderId="30" xfId="62" applyNumberFormat="1" applyFont="1" applyBorder="1" applyAlignment="1">
      <alignment horizontal="right" vertical="center" wrapText="1"/>
    </xf>
    <xf numFmtId="205" fontId="61" fillId="0" borderId="47" xfId="62" applyNumberFormat="1" applyFont="1" applyBorder="1" applyAlignment="1">
      <alignment horizontal="right" vertical="center" wrapText="1"/>
    </xf>
    <xf numFmtId="164" fontId="61" fillId="0" borderId="18" xfId="257" applyFont="1" applyBorder="1" applyAlignment="1">
      <alignment horizontal="right" vertical="center" wrapText="1"/>
    </xf>
    <xf numFmtId="164" fontId="61" fillId="0" borderId="30" xfId="257" applyFont="1" applyBorder="1" applyAlignment="1">
      <alignment horizontal="right" vertical="center" wrapText="1"/>
    </xf>
    <xf numFmtId="0" fontId="49" fillId="0" borderId="55" xfId="73" applyFont="1" applyBorder="1" applyAlignment="1">
      <alignment horizontal="center" vertical="center"/>
    </xf>
    <xf numFmtId="0" fontId="59" fillId="0" borderId="18" xfId="73" applyFont="1" applyBorder="1" applyAlignment="1">
      <alignment horizontal="center" vertical="center"/>
    </xf>
    <xf numFmtId="4" fontId="49" fillId="0" borderId="24" xfId="39" applyNumberFormat="1" applyFont="1" applyBorder="1" applyAlignment="1">
      <alignment vertical="center" wrapText="1"/>
    </xf>
    <xf numFmtId="4" fontId="49" fillId="0" borderId="74" xfId="39" applyNumberFormat="1" applyFont="1" applyBorder="1" applyAlignment="1">
      <alignment vertical="center" wrapText="1"/>
    </xf>
    <xf numFmtId="0" fontId="59" fillId="0" borderId="25" xfId="73" applyFont="1" applyBorder="1" applyAlignment="1">
      <alignment horizontal="center" vertical="center"/>
    </xf>
    <xf numFmtId="204" fontId="61" fillId="0" borderId="25" xfId="135" applyNumberFormat="1" applyFont="1" applyBorder="1" applyAlignment="1">
      <alignment horizontal="left" vertical="center"/>
    </xf>
    <xf numFmtId="0" fontId="60" fillId="0" borderId="67" xfId="73" applyFont="1" applyBorder="1" applyAlignment="1">
      <alignment horizontal="center" vertical="center"/>
    </xf>
    <xf numFmtId="0" fontId="60" fillId="0" borderId="23" xfId="73" applyFont="1" applyBorder="1" applyAlignment="1">
      <alignment horizontal="center" vertical="center"/>
    </xf>
    <xf numFmtId="0" fontId="59" fillId="27" borderId="61" xfId="73" applyFont="1" applyFill="1" applyBorder="1" applyAlignment="1">
      <alignment horizontal="center" vertical="center"/>
    </xf>
    <xf numFmtId="176" fontId="51" fillId="28" borderId="44" xfId="39" applyNumberFormat="1" applyFont="1" applyFill="1" applyBorder="1" applyAlignment="1">
      <alignment horizontal="right" vertical="center"/>
    </xf>
    <xf numFmtId="205" fontId="61" fillId="0" borderId="47" xfId="39" applyNumberFormat="1" applyFont="1" applyBorder="1" applyAlignment="1">
      <alignment horizontal="right" vertical="center"/>
    </xf>
    <xf numFmtId="176" fontId="59" fillId="27" borderId="61" xfId="39" applyNumberFormat="1" applyFont="1" applyFill="1" applyBorder="1" applyAlignment="1">
      <alignment horizontal="right" vertical="center"/>
    </xf>
    <xf numFmtId="0" fontId="60" fillId="0" borderId="61" xfId="89" applyFont="1" applyBorder="1" applyAlignment="1">
      <alignment horizontal="center" vertical="center"/>
    </xf>
    <xf numFmtId="205" fontId="59" fillId="27" borderId="15" xfId="73" applyNumberFormat="1" applyFont="1" applyFill="1" applyBorder="1" applyAlignment="1">
      <alignment horizontal="center" vertical="center" wrapText="1"/>
    </xf>
    <xf numFmtId="164" fontId="61" fillId="0" borderId="47" xfId="257" applyFont="1" applyBorder="1" applyAlignment="1">
      <alignment horizontal="right" vertical="center" wrapText="1"/>
    </xf>
    <xf numFmtId="164" fontId="60" fillId="0" borderId="96" xfId="257" applyFont="1" applyBorder="1" applyAlignment="1">
      <alignment horizontal="right" vertical="center"/>
    </xf>
    <xf numFmtId="164" fontId="61" fillId="0" borderId="25" xfId="257" applyFont="1" applyBorder="1" applyAlignment="1">
      <alignment horizontal="right" vertical="center" wrapText="1"/>
    </xf>
    <xf numFmtId="164" fontId="59" fillId="27" borderId="61" xfId="257" applyFont="1" applyFill="1" applyBorder="1" applyAlignment="1">
      <alignment horizontal="right" vertical="center" wrapText="1"/>
    </xf>
    <xf numFmtId="164" fontId="60" fillId="0" borderId="44" xfId="257" applyFont="1" applyBorder="1" applyAlignment="1">
      <alignment horizontal="right" vertical="center"/>
    </xf>
    <xf numFmtId="164" fontId="59" fillId="27" borderId="44" xfId="257" applyFont="1" applyFill="1" applyBorder="1" applyAlignment="1">
      <alignment vertical="center"/>
    </xf>
    <xf numFmtId="164" fontId="59" fillId="27" borderId="61" xfId="257" applyFont="1" applyFill="1" applyBorder="1" applyAlignment="1">
      <alignment horizontal="right" vertical="center"/>
    </xf>
    <xf numFmtId="164" fontId="60" fillId="0" borderId="61" xfId="257" applyFont="1" applyBorder="1" applyAlignment="1">
      <alignment horizontal="right" vertical="center"/>
    </xf>
    <xf numFmtId="4" fontId="61" fillId="0" borderId="18" xfId="39" applyNumberFormat="1" applyFont="1" applyBorder="1" applyAlignment="1">
      <alignment horizontal="center" vertical="center" wrapText="1"/>
    </xf>
    <xf numFmtId="4" fontId="61" fillId="0" borderId="25" xfId="39" applyNumberFormat="1" applyFont="1" applyBorder="1" applyAlignment="1">
      <alignment horizontal="center" vertical="center" wrapText="1"/>
    </xf>
    <xf numFmtId="0" fontId="60" fillId="27" borderId="93" xfId="73" applyFont="1" applyFill="1" applyBorder="1" applyAlignment="1">
      <alignment horizontal="center" vertical="center"/>
    </xf>
    <xf numFmtId="164" fontId="60" fillId="27" borderId="44" xfId="257" applyFont="1" applyFill="1" applyBorder="1" applyAlignment="1">
      <alignment horizontal="right" vertical="center"/>
    </xf>
    <xf numFmtId="164" fontId="61" fillId="0" borderId="98" xfId="257" applyFont="1" applyBorder="1" applyAlignment="1">
      <alignment vertical="center"/>
    </xf>
    <xf numFmtId="164" fontId="60" fillId="27" borderId="61" xfId="257" applyFont="1" applyFill="1" applyBorder="1" applyAlignment="1">
      <alignment horizontal="right" vertical="center"/>
    </xf>
    <xf numFmtId="164" fontId="61" fillId="0" borderId="49" xfId="257" applyFont="1" applyBorder="1" applyAlignment="1">
      <alignment horizontal="center" vertical="center" wrapText="1"/>
    </xf>
    <xf numFmtId="164" fontId="61" fillId="0" borderId="50" xfId="257" applyFont="1" applyBorder="1" applyAlignment="1">
      <alignment horizontal="right" vertical="center"/>
    </xf>
    <xf numFmtId="164" fontId="61" fillId="0" borderId="47" xfId="257" applyFont="1" applyBorder="1" applyAlignment="1">
      <alignment horizontal="right" vertical="center"/>
    </xf>
    <xf numFmtId="164" fontId="61" fillId="0" borderId="30" xfId="257" applyFont="1" applyBorder="1" applyAlignment="1">
      <alignment horizontal="right" vertical="center"/>
    </xf>
    <xf numFmtId="164" fontId="61" fillId="0" borderId="25" xfId="257" applyFont="1" applyBorder="1" applyAlignment="1">
      <alignment horizontal="center" vertical="center" wrapText="1"/>
    </xf>
    <xf numFmtId="164" fontId="61" fillId="0" borderId="72" xfId="257" applyFont="1" applyBorder="1" applyAlignment="1">
      <alignment horizontal="right" vertical="center"/>
    </xf>
    <xf numFmtId="164" fontId="61" fillId="0" borderId="77" xfId="257" applyFont="1" applyBorder="1" applyAlignment="1">
      <alignment horizontal="center" vertical="center" wrapText="1"/>
    </xf>
    <xf numFmtId="164" fontId="61" fillId="0" borderId="76" xfId="257" applyFont="1" applyBorder="1" applyAlignment="1">
      <alignment vertical="center"/>
    </xf>
    <xf numFmtId="164" fontId="60" fillId="0" borderId="61" xfId="257" applyFont="1" applyBorder="1" applyAlignment="1">
      <alignment vertical="center"/>
    </xf>
    <xf numFmtId="164" fontId="61" fillId="0" borderId="89" xfId="257" applyFont="1" applyBorder="1" applyAlignment="1">
      <alignment vertical="center"/>
    </xf>
    <xf numFmtId="164" fontId="61" fillId="0" borderId="30" xfId="257" applyFont="1" applyBorder="1" applyAlignment="1">
      <alignment vertical="center"/>
    </xf>
    <xf numFmtId="164" fontId="61" fillId="0" borderId="35" xfId="257" applyFont="1" applyBorder="1" applyAlignment="1">
      <alignment horizontal="right" vertical="center"/>
    </xf>
    <xf numFmtId="164" fontId="61" fillId="0" borderId="76" xfId="257" applyFont="1" applyBorder="1" applyAlignment="1">
      <alignment horizontal="right" vertical="center"/>
    </xf>
    <xf numFmtId="164" fontId="61" fillId="0" borderId="89" xfId="257" applyFont="1" applyBorder="1" applyAlignment="1">
      <alignment horizontal="right" vertical="center"/>
    </xf>
    <xf numFmtId="164" fontId="61" fillId="0" borderId="42" xfId="257" applyFont="1" applyBorder="1" applyAlignment="1">
      <alignment horizontal="right" vertical="center"/>
    </xf>
    <xf numFmtId="164" fontId="59" fillId="27" borderId="44" xfId="257" applyFont="1" applyFill="1" applyBorder="1" applyAlignment="1">
      <alignment horizontal="right" vertical="center"/>
    </xf>
    <xf numFmtId="164" fontId="60" fillId="0" borderId="58" xfId="257" applyFont="1" applyBorder="1" applyAlignment="1">
      <alignment horizontal="right" vertical="center"/>
    </xf>
    <xf numFmtId="164" fontId="61" fillId="0" borderId="40" xfId="257" applyFont="1" applyBorder="1" applyAlignment="1">
      <alignment horizontal="right" vertical="center"/>
    </xf>
    <xf numFmtId="164" fontId="61" fillId="0" borderId="18" xfId="257" applyFont="1" applyBorder="1" applyAlignment="1">
      <alignment horizontal="center" vertical="center" wrapText="1"/>
    </xf>
    <xf numFmtId="176" fontId="59" fillId="27" borderId="58" xfId="39" applyNumberFormat="1" applyFont="1" applyFill="1" applyBorder="1" applyAlignment="1">
      <alignment horizontal="right" vertical="center"/>
    </xf>
    <xf numFmtId="187" fontId="59" fillId="25" borderId="44" xfId="73" applyNumberFormat="1" applyFont="1" applyFill="1" applyBorder="1" applyAlignment="1">
      <alignment vertical="center"/>
    </xf>
    <xf numFmtId="181" fontId="58" fillId="0" borderId="35" xfId="129" applyNumberFormat="1" applyFont="1" applyBorder="1" applyAlignment="1">
      <alignment vertical="center"/>
    </xf>
    <xf numFmtId="10" fontId="59" fillId="0" borderId="18" xfId="128" applyNumberFormat="1" applyFont="1" applyBorder="1" applyAlignment="1">
      <alignment horizontal="center" vertical="center"/>
    </xf>
    <xf numFmtId="181" fontId="58" fillId="0" borderId="30" xfId="129" applyNumberFormat="1" applyFont="1" applyBorder="1" applyAlignment="1">
      <alignment vertical="center"/>
    </xf>
    <xf numFmtId="9" fontId="58"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58" fillId="0" borderId="28" xfId="128" applyFont="1" applyBorder="1" applyAlignment="1">
      <alignment vertical="center"/>
    </xf>
    <xf numFmtId="0" fontId="59" fillId="0" borderId="27" xfId="128" applyFont="1" applyBorder="1" applyAlignment="1">
      <alignment horizontal="right" vertical="center"/>
    </xf>
    <xf numFmtId="187" fontId="59" fillId="29" borderId="44" xfId="73" applyNumberFormat="1" applyFont="1" applyFill="1" applyBorder="1" applyAlignment="1">
      <alignment vertical="center"/>
    </xf>
    <xf numFmtId="10" fontId="59" fillId="0" borderId="17" xfId="95" applyNumberFormat="1" applyFont="1" applyBorder="1" applyAlignment="1">
      <alignment horizontal="center" vertical="center"/>
    </xf>
    <xf numFmtId="187" fontId="59" fillId="30" borderId="44" xfId="73" applyNumberFormat="1" applyFont="1" applyFill="1" applyBorder="1" applyAlignment="1">
      <alignment vertical="center"/>
    </xf>
    <xf numFmtId="10" fontId="59" fillId="27" borderId="30" xfId="95" applyNumberFormat="1" applyFont="1" applyFill="1" applyBorder="1" applyAlignment="1">
      <alignment horizontal="center" vertical="center"/>
    </xf>
    <xf numFmtId="0" fontId="61" fillId="0" borderId="17" xfId="73" applyFont="1" applyBorder="1" applyAlignment="1">
      <alignment horizontal="center" vertical="center"/>
    </xf>
    <xf numFmtId="0" fontId="60" fillId="28" borderId="53" xfId="73" applyFont="1" applyFill="1" applyBorder="1" applyAlignment="1">
      <alignment horizontal="center" vertical="center"/>
    </xf>
    <xf numFmtId="0" fontId="30" fillId="0" borderId="0" xfId="89" applyFont="1"/>
    <xf numFmtId="0" fontId="30" fillId="0" borderId="81" xfId="89" applyFont="1" applyBorder="1"/>
    <xf numFmtId="0" fontId="4" fillId="0" borderId="86" xfId="0" applyFont="1" applyBorder="1" applyAlignment="1">
      <alignment horizontal="left" vertical="center"/>
    </xf>
    <xf numFmtId="0" fontId="4" fillId="0" borderId="14" xfId="74" applyFont="1" applyBorder="1" applyAlignment="1">
      <alignment horizontal="center" vertical="center"/>
    </xf>
    <xf numFmtId="0" fontId="4" fillId="0" borderId="14" xfId="89" applyFont="1" applyBorder="1"/>
    <xf numFmtId="0" fontId="41" fillId="28" borderId="61" xfId="73" applyFont="1" applyFill="1" applyBorder="1" applyAlignment="1">
      <alignment horizontal="center" vertical="center"/>
    </xf>
    <xf numFmtId="0" fontId="4" fillId="0" borderId="18" xfId="126" applyBorder="1" applyAlignment="1">
      <alignment horizontal="center" vertical="center"/>
    </xf>
    <xf numFmtId="0" fontId="4" fillId="0" borderId="18" xfId="135" applyBorder="1" applyAlignment="1">
      <alignment horizontal="center" vertical="center"/>
    </xf>
    <xf numFmtId="0" fontId="4" fillId="0" borderId="55" xfId="73" applyFont="1" applyBorder="1" applyAlignment="1">
      <alignment horizontal="center" vertical="center"/>
    </xf>
    <xf numFmtId="0" fontId="4" fillId="0" borderId="14" xfId="73" applyFont="1" applyBorder="1" applyAlignment="1">
      <alignment horizontal="center" vertical="center"/>
    </xf>
    <xf numFmtId="49" fontId="41" fillId="0" borderId="0" xfId="131" applyNumberFormat="1" applyFont="1" applyAlignment="1">
      <alignment horizontal="right" vertical="center"/>
    </xf>
    <xf numFmtId="0" fontId="4" fillId="0" borderId="0" xfId="128" applyAlignment="1">
      <alignment horizontal="center"/>
    </xf>
    <xf numFmtId="0" fontId="4" fillId="0" borderId="0" xfId="126" applyAlignment="1">
      <alignment horizontal="center" vertical="center"/>
    </xf>
    <xf numFmtId="0" fontId="4" fillId="0" borderId="0" xfId="0" applyFont="1" applyAlignment="1">
      <alignment vertical="center" wrapText="1"/>
    </xf>
    <xf numFmtId="0" fontId="4" fillId="0" borderId="14" xfId="0" applyFont="1" applyBorder="1" applyAlignment="1">
      <alignment vertical="center" wrapText="1"/>
    </xf>
    <xf numFmtId="0" fontId="30" fillId="0" borderId="83" xfId="89" applyFont="1" applyBorder="1"/>
    <xf numFmtId="0" fontId="69" fillId="27" borderId="61" xfId="73" applyFont="1" applyFill="1" applyBorder="1" applyAlignment="1">
      <alignment horizontal="center" vertical="center"/>
    </xf>
    <xf numFmtId="0" fontId="69" fillId="28" borderId="61" xfId="73" applyFont="1" applyFill="1" applyBorder="1" applyAlignment="1">
      <alignment horizontal="center" vertical="center"/>
    </xf>
    <xf numFmtId="0" fontId="69" fillId="0" borderId="25" xfId="73" applyFont="1" applyBorder="1" applyAlignment="1">
      <alignment horizontal="center" vertical="center"/>
    </xf>
    <xf numFmtId="0" fontId="69" fillId="0" borderId="18" xfId="73" applyFont="1" applyBorder="1" applyAlignment="1">
      <alignment horizontal="center" vertical="center"/>
    </xf>
    <xf numFmtId="0" fontId="70" fillId="28" borderId="61" xfId="73" applyFont="1" applyFill="1" applyBorder="1" applyAlignment="1">
      <alignment horizontal="center" vertical="center"/>
    </xf>
    <xf numFmtId="0" fontId="69" fillId="0" borderId="18" xfId="126" applyFont="1" applyBorder="1" applyAlignment="1">
      <alignment horizontal="center" vertical="center"/>
    </xf>
    <xf numFmtId="0" fontId="69" fillId="0" borderId="18" xfId="135" applyFont="1" applyBorder="1" applyAlignment="1">
      <alignment horizontal="center" vertical="center"/>
    </xf>
    <xf numFmtId="0" fontId="70" fillId="27" borderId="44" xfId="135" applyFont="1" applyFill="1" applyBorder="1" applyAlignment="1">
      <alignment horizontal="center" vertical="center"/>
    </xf>
    <xf numFmtId="0" fontId="70" fillId="28" borderId="41" xfId="135" applyFont="1" applyFill="1" applyBorder="1" applyAlignment="1">
      <alignment horizontal="center" vertical="center"/>
    </xf>
    <xf numFmtId="0" fontId="70" fillId="28" borderId="61" xfId="135" applyFont="1" applyFill="1" applyBorder="1" applyAlignment="1">
      <alignment horizontal="center" vertical="center"/>
    </xf>
    <xf numFmtId="0" fontId="71" fillId="27" borderId="61" xfId="0" applyFont="1" applyFill="1" applyBorder="1" applyAlignment="1">
      <alignment horizontal="center" vertical="center"/>
    </xf>
    <xf numFmtId="0" fontId="71" fillId="28" borderId="61" xfId="0" applyFont="1" applyFill="1" applyBorder="1" applyAlignment="1">
      <alignment horizontal="center" vertical="center"/>
    </xf>
    <xf numFmtId="0" fontId="59" fillId="0" borderId="21" xfId="128" applyFont="1" applyBorder="1" applyAlignment="1">
      <alignment horizontal="center" vertical="center"/>
    </xf>
    <xf numFmtId="0" fontId="59" fillId="0" borderId="22" xfId="128" applyFont="1" applyBorder="1" applyAlignment="1">
      <alignment horizontal="center" vertical="center"/>
    </xf>
    <xf numFmtId="0" fontId="60" fillId="27" borderId="61" xfId="135" applyFont="1" applyFill="1" applyBorder="1" applyAlignment="1">
      <alignment horizontal="left" vertical="center" wrapText="1"/>
    </xf>
    <xf numFmtId="0" fontId="60" fillId="28" borderId="61" xfId="135" applyFont="1" applyFill="1" applyBorder="1" applyAlignment="1">
      <alignment horizontal="left" vertical="center"/>
    </xf>
    <xf numFmtId="0" fontId="60" fillId="28" borderId="41" xfId="135" applyFont="1" applyFill="1" applyBorder="1" applyAlignment="1">
      <alignment horizontal="left" vertical="center"/>
    </xf>
    <xf numFmtId="0" fontId="60" fillId="28" borderId="61" xfId="228" applyFont="1" applyFill="1" applyBorder="1" applyAlignment="1">
      <alignment horizontal="left" vertical="center" wrapText="1"/>
    </xf>
    <xf numFmtId="0" fontId="60" fillId="28" borderId="41" xfId="228" applyFont="1" applyFill="1" applyBorder="1" applyAlignment="1">
      <alignment horizontal="left" vertical="center" wrapText="1"/>
    </xf>
    <xf numFmtId="0" fontId="65" fillId="27" borderId="41" xfId="0" applyFont="1" applyFill="1" applyBorder="1" applyAlignment="1">
      <alignment horizontal="left" vertical="center" wrapText="1"/>
    </xf>
    <xf numFmtId="0" fontId="65" fillId="27" borderId="43" xfId="0" applyFont="1" applyFill="1" applyBorder="1" applyAlignment="1">
      <alignment horizontal="left" vertical="center" wrapText="1"/>
    </xf>
    <xf numFmtId="0" fontId="65" fillId="28" borderId="41" xfId="0" applyFont="1" applyFill="1" applyBorder="1" applyAlignment="1">
      <alignment horizontal="left" vertical="center" wrapText="1"/>
    </xf>
    <xf numFmtId="0" fontId="65" fillId="28" borderId="43" xfId="0" applyFont="1" applyFill="1" applyBorder="1" applyAlignment="1">
      <alignment horizontal="left" vertical="center" wrapText="1"/>
    </xf>
    <xf numFmtId="0" fontId="60" fillId="27" borderId="61" xfId="228" applyFont="1" applyFill="1" applyBorder="1" applyAlignment="1">
      <alignment horizontal="left" vertical="center" wrapText="1"/>
    </xf>
    <xf numFmtId="0" fontId="60" fillId="27" borderId="41" xfId="228" applyFont="1" applyFill="1" applyBorder="1" applyAlignment="1">
      <alignment horizontal="left" vertical="center" wrapText="1"/>
    </xf>
    <xf numFmtId="0" fontId="60" fillId="28" borderId="61" xfId="228" applyFont="1" applyFill="1" applyBorder="1" applyAlignment="1">
      <alignment horizontal="center" vertical="center" wrapText="1"/>
    </xf>
    <xf numFmtId="0" fontId="60" fillId="28" borderId="41" xfId="228" applyFont="1" applyFill="1" applyBorder="1" applyAlignment="1">
      <alignment horizontal="center"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21" xfId="130" applyFont="1" applyFill="1" applyBorder="1" applyAlignment="1">
      <alignment vertical="center" wrapText="1"/>
    </xf>
    <xf numFmtId="0" fontId="49" fillId="26" borderId="22" xfId="130" applyFont="1" applyFill="1" applyBorder="1" applyAlignment="1">
      <alignment vertical="center" wrapText="1"/>
    </xf>
    <xf numFmtId="0" fontId="49" fillId="26" borderId="23"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9" fillId="25" borderId="41" xfId="73" applyFont="1" applyFill="1" applyBorder="1" applyAlignment="1">
      <alignment horizontal="right" vertical="center"/>
    </xf>
    <xf numFmtId="0" fontId="59" fillId="25" borderId="43" xfId="73" applyFont="1" applyFill="1" applyBorder="1" applyAlignment="1">
      <alignment horizontal="right" vertical="center"/>
    </xf>
    <xf numFmtId="0" fontId="59" fillId="25" borderId="53" xfId="73" applyFont="1" applyFill="1" applyBorder="1" applyAlignment="1">
      <alignment horizontal="right" vertical="center"/>
    </xf>
    <xf numFmtId="0" fontId="49" fillId="25" borderId="62" xfId="130" applyFont="1" applyFill="1" applyBorder="1" applyAlignment="1">
      <alignment horizontal="center" vertical="center" wrapText="1"/>
    </xf>
    <xf numFmtId="0" fontId="49" fillId="25" borderId="31" xfId="130" applyFont="1" applyFill="1" applyBorder="1" applyAlignment="1">
      <alignment horizontal="center" vertical="center" wrapText="1"/>
    </xf>
    <xf numFmtId="0" fontId="49" fillId="25" borderId="70" xfId="130" applyFont="1" applyFill="1" applyBorder="1" applyAlignment="1">
      <alignment horizontal="center" vertical="center" wrapText="1"/>
    </xf>
    <xf numFmtId="0" fontId="51" fillId="26" borderId="19" xfId="130" applyFont="1" applyFill="1" applyBorder="1" applyAlignment="1">
      <alignment horizontal="center" vertical="center" wrapText="1"/>
    </xf>
    <xf numFmtId="0" fontId="51" fillId="26" borderId="23" xfId="130" applyFont="1" applyFill="1" applyBorder="1" applyAlignment="1">
      <alignment horizontal="center" vertical="center" wrapText="1"/>
    </xf>
    <xf numFmtId="3" fontId="51" fillId="26" borderId="19" xfId="130" applyNumberFormat="1" applyFont="1" applyFill="1" applyBorder="1" applyAlignment="1">
      <alignment horizontal="center" vertical="center" wrapText="1"/>
    </xf>
    <xf numFmtId="3" fontId="51" fillId="26" borderId="23" xfId="130" applyNumberFormat="1" applyFont="1" applyFill="1" applyBorder="1" applyAlignment="1">
      <alignment horizontal="center" vertical="center" wrapText="1"/>
    </xf>
    <xf numFmtId="3" fontId="51" fillId="26" borderId="19" xfId="130" applyNumberFormat="1" applyFont="1" applyFill="1" applyBorder="1" applyAlignment="1">
      <alignment horizontal="center" vertical="center"/>
    </xf>
    <xf numFmtId="3" fontId="51" fillId="26" borderId="23" xfId="130" applyNumberFormat="1" applyFont="1" applyFill="1" applyBorder="1" applyAlignment="1">
      <alignment horizontal="center" vertical="center"/>
    </xf>
    <xf numFmtId="3" fontId="51" fillId="26" borderId="22"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9" fillId="0" borderId="34" xfId="128" applyFont="1" applyBorder="1" applyAlignment="1">
      <alignment horizontal="center" vertical="center" wrapText="1"/>
    </xf>
    <xf numFmtId="0" fontId="59" fillId="0" borderId="16" xfId="128" applyFont="1" applyBorder="1" applyAlignment="1">
      <alignment horizontal="center" vertical="center" wrapText="1"/>
    </xf>
    <xf numFmtId="0" fontId="59" fillId="0" borderId="17" xfId="128" applyFont="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1" fillId="0" borderId="0" xfId="130" applyFont="1" applyAlignment="1">
      <alignment horizontal="center" vertical="top"/>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60" fillId="25" borderId="32" xfId="73" applyFont="1" applyFill="1" applyBorder="1" applyAlignment="1">
      <alignment horizontal="center" vertical="center" wrapText="1"/>
    </xf>
    <xf numFmtId="0" fontId="60" fillId="25" borderId="48" xfId="73" applyFont="1" applyFill="1" applyBorder="1" applyAlignment="1">
      <alignment horizontal="center" vertical="center" wrapText="1"/>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19" xfId="0" applyFont="1" applyBorder="1" applyAlignment="1">
      <alignment horizontal="center"/>
    </xf>
    <xf numFmtId="0" fontId="49" fillId="0" borderId="23" xfId="0"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refreshError="1"/>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chivogeneral-my.sharepoint.com/:f:/g/personal/cristian_farfan_archivogeneral_gov_co/Esg35PL1EWhDo28hVCzLQe4BqMDSwRqJGOvjshQ-wq4NKQ?e=O9LFyC"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archivogeneral-my.sharepoint.com/:f:/g/personal/cristian_farfan_archivogeneral_gov_co/Esg35PL1EWhDo28hVCzLQe4BqMDSwRqJGOvjshQ-wq4NKQ?e=O9LFyC"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61"/>
  <sheetViews>
    <sheetView showGridLines="0" tabSelected="1" view="pageBreakPreview" topLeftCell="A251" zoomScale="80" zoomScaleNormal="100" zoomScaleSheetLayoutView="80" zoomScalePageLayoutView="55" workbookViewId="0">
      <selection activeCell="D260" sqref="D260"/>
    </sheetView>
  </sheetViews>
  <sheetFormatPr defaultColWidth="11.42578125" defaultRowHeight="16.5"/>
  <cols>
    <col min="1" max="2" width="3.42578125" style="1" customWidth="1"/>
    <col min="3" max="3" width="8" style="370" customWidth="1"/>
    <col min="4" max="4" width="15.42578125" style="610"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E1" s="6"/>
      <c r="F1" s="5"/>
      <c r="G1" s="5"/>
      <c r="H1" s="5"/>
      <c r="I1" s="5"/>
      <c r="J1" s="5"/>
      <c r="K1" s="5"/>
      <c r="L1" s="5"/>
      <c r="M1" s="5"/>
    </row>
    <row r="2" spans="1:13" ht="17.25" thickTop="1">
      <c r="A2" s="5"/>
      <c r="B2" s="7"/>
      <c r="C2" s="371"/>
      <c r="D2" s="611"/>
      <c r="E2" s="214"/>
      <c r="F2" s="213"/>
      <c r="G2" s="213"/>
      <c r="H2" s="213"/>
      <c r="I2" s="213"/>
      <c r="J2" s="213"/>
      <c r="K2" s="213"/>
      <c r="L2" s="8"/>
      <c r="M2" s="5"/>
    </row>
    <row r="3" spans="1:13" ht="27" customHeight="1">
      <c r="A3" s="5"/>
      <c r="B3" s="9"/>
      <c r="C3" s="653"/>
      <c r="D3" s="654"/>
      <c r="E3" s="654"/>
      <c r="F3" s="654"/>
      <c r="G3" s="5"/>
      <c r="H3" s="5"/>
      <c r="I3" s="5"/>
      <c r="J3" s="5"/>
      <c r="K3" s="5"/>
      <c r="L3" s="10"/>
      <c r="M3" s="5"/>
    </row>
    <row r="4" spans="1:13">
      <c r="A4" s="5"/>
      <c r="B4" s="9"/>
      <c r="C4" s="372" t="s">
        <v>0</v>
      </c>
      <c r="D4" s="612"/>
      <c r="E4" s="191" t="s">
        <v>1</v>
      </c>
      <c r="F4" s="192">
        <v>1</v>
      </c>
      <c r="G4" s="5"/>
      <c r="H4" s="5"/>
      <c r="I4" s="5"/>
      <c r="J4" s="5"/>
      <c r="K4" s="5"/>
      <c r="L4" s="10"/>
      <c r="M4" s="5"/>
    </row>
    <row r="5" spans="1:13">
      <c r="A5" s="5"/>
      <c r="B5" s="9"/>
      <c r="C5" s="682"/>
      <c r="D5" s="682"/>
      <c r="E5" s="682"/>
      <c r="F5" s="682"/>
      <c r="G5" s="682"/>
      <c r="H5" s="682"/>
      <c r="I5" s="682"/>
      <c r="J5" s="682"/>
      <c r="K5" s="682"/>
      <c r="L5" s="10"/>
      <c r="M5" s="5"/>
    </row>
    <row r="6" spans="1:13" ht="17.25" thickBot="1">
      <c r="A6" s="5"/>
      <c r="B6" s="9"/>
      <c r="C6" s="676"/>
      <c r="D6" s="676"/>
      <c r="E6" s="676"/>
      <c r="F6" s="676"/>
      <c r="G6" s="676"/>
      <c r="H6" s="676"/>
      <c r="I6" s="676"/>
      <c r="J6" s="676"/>
      <c r="K6" s="676"/>
      <c r="L6" s="10"/>
      <c r="M6" s="5"/>
    </row>
    <row r="7" spans="1:13" s="20" customFormat="1">
      <c r="A7" s="19"/>
      <c r="B7" s="205"/>
      <c r="C7" s="694"/>
      <c r="D7" s="695"/>
      <c r="E7" s="695"/>
      <c r="F7" s="695"/>
      <c r="G7" s="695"/>
      <c r="H7" s="695"/>
      <c r="I7" s="695"/>
      <c r="J7" s="695"/>
      <c r="K7" s="696"/>
      <c r="L7" s="21"/>
      <c r="M7" s="19"/>
    </row>
    <row r="8" spans="1:13" ht="43.5" customHeight="1">
      <c r="A8" s="5"/>
      <c r="B8" s="206"/>
      <c r="C8" s="697"/>
      <c r="D8" s="698"/>
      <c r="E8" s="698"/>
      <c r="F8" s="698"/>
      <c r="G8" s="698"/>
      <c r="H8" s="698"/>
      <c r="I8" s="698"/>
      <c r="J8" s="698"/>
      <c r="K8" s="699"/>
      <c r="L8" s="10"/>
      <c r="M8" s="5"/>
    </row>
    <row r="9" spans="1:13" ht="34.5" customHeight="1">
      <c r="A9" s="5"/>
      <c r="B9" s="206"/>
      <c r="C9" s="700"/>
      <c r="D9" s="701"/>
      <c r="E9" s="701"/>
      <c r="F9" s="701"/>
      <c r="G9" s="701"/>
      <c r="H9" s="701"/>
      <c r="I9" s="701"/>
      <c r="J9" s="701"/>
      <c r="K9" s="702"/>
      <c r="L9" s="10"/>
      <c r="M9" s="5"/>
    </row>
    <row r="10" spans="1:13" ht="30" customHeight="1" thickBot="1">
      <c r="A10" s="5"/>
      <c r="B10" s="9"/>
      <c r="C10" s="658"/>
      <c r="D10" s="659"/>
      <c r="E10" s="659"/>
      <c r="F10" s="659"/>
      <c r="G10" s="659"/>
      <c r="H10" s="659"/>
      <c r="I10" s="659"/>
      <c r="J10" s="659"/>
      <c r="K10" s="660"/>
      <c r="L10" s="10"/>
      <c r="M10" s="5"/>
    </row>
    <row r="11" spans="1:13" ht="30" customHeight="1">
      <c r="A11" s="5"/>
      <c r="B11" s="9"/>
      <c r="C11" s="687" t="s">
        <v>2</v>
      </c>
      <c r="D11" s="689"/>
      <c r="E11" s="693" t="s">
        <v>3</v>
      </c>
      <c r="F11" s="693"/>
      <c r="G11" s="691" t="s">
        <v>4</v>
      </c>
      <c r="H11" s="680" t="s">
        <v>5</v>
      </c>
      <c r="I11" s="680" t="s">
        <v>6</v>
      </c>
      <c r="J11" s="683" t="s">
        <v>7</v>
      </c>
      <c r="K11" s="685" t="s">
        <v>8</v>
      </c>
      <c r="L11" s="10"/>
      <c r="M11" s="5"/>
    </row>
    <row r="12" spans="1:13" ht="30" customHeight="1" thickBot="1">
      <c r="A12" s="5"/>
      <c r="B12" s="9"/>
      <c r="C12" s="688"/>
      <c r="D12" s="690"/>
      <c r="E12" s="225" t="s">
        <v>9</v>
      </c>
      <c r="F12" s="225" t="s">
        <v>10</v>
      </c>
      <c r="G12" s="692"/>
      <c r="H12" s="681"/>
      <c r="I12" s="681"/>
      <c r="J12" s="684"/>
      <c r="K12" s="686"/>
      <c r="L12" s="10"/>
      <c r="M12" s="5"/>
    </row>
    <row r="13" spans="1:13" ht="42" customHeight="1">
      <c r="A13" s="5"/>
      <c r="B13" s="9"/>
      <c r="C13" s="257">
        <v>1</v>
      </c>
      <c r="D13" s="256"/>
      <c r="E13" s="252" t="s">
        <v>11</v>
      </c>
      <c r="F13" s="252"/>
      <c r="G13" s="251" t="s">
        <v>12</v>
      </c>
      <c r="H13" s="250"/>
      <c r="I13" s="226"/>
      <c r="J13" s="249"/>
      <c r="K13" s="561">
        <f>SUM(K23,K27,K46)</f>
        <v>548046079</v>
      </c>
      <c r="L13" s="10"/>
      <c r="M13" s="5"/>
    </row>
    <row r="14" spans="1:13" ht="14.25" customHeight="1" thickBot="1">
      <c r="A14" s="5"/>
      <c r="B14" s="9"/>
      <c r="C14" s="258">
        <f>1+C13</f>
        <v>2</v>
      </c>
      <c r="D14" s="253"/>
      <c r="E14" s="253" t="s">
        <v>11</v>
      </c>
      <c r="F14" s="255"/>
      <c r="G14" s="254" t="s">
        <v>13</v>
      </c>
      <c r="H14" s="228"/>
      <c r="I14" s="228"/>
      <c r="J14" s="228"/>
      <c r="K14" s="269"/>
      <c r="L14" s="10"/>
      <c r="M14" s="5"/>
    </row>
    <row r="15" spans="1:13" ht="16.5" customHeight="1">
      <c r="A15" s="5"/>
      <c r="B15" s="9"/>
      <c r="C15" s="229">
        <f t="shared" ref="C15:C22" si="0">1+C14</f>
        <v>3</v>
      </c>
      <c r="D15" s="230"/>
      <c r="E15" s="231"/>
      <c r="F15" s="232" t="s">
        <v>11</v>
      </c>
      <c r="G15" s="233" t="s">
        <v>14</v>
      </c>
      <c r="H15" s="234" t="s">
        <v>15</v>
      </c>
      <c r="I15" s="235">
        <v>329.83</v>
      </c>
      <c r="J15" s="236">
        <v>27072.406997544189</v>
      </c>
      <c r="K15" s="237">
        <f>I15*J15</f>
        <v>8929292</v>
      </c>
      <c r="L15" s="10"/>
      <c r="M15" s="5"/>
    </row>
    <row r="16" spans="1:13" ht="34.5" customHeight="1">
      <c r="A16" s="5"/>
      <c r="B16" s="9"/>
      <c r="C16" s="238">
        <f t="shared" si="0"/>
        <v>4</v>
      </c>
      <c r="D16" s="239"/>
      <c r="E16" s="240"/>
      <c r="F16" s="232" t="s">
        <v>11</v>
      </c>
      <c r="G16" s="233" t="s">
        <v>16</v>
      </c>
      <c r="H16" s="234" t="s">
        <v>15</v>
      </c>
      <c r="I16" s="235">
        <v>269.47000000000003</v>
      </c>
      <c r="J16" s="236">
        <v>74302.000222659291</v>
      </c>
      <c r="K16" s="303">
        <f t="shared" ref="K16:K22" si="1">I16*J16</f>
        <v>20022160</v>
      </c>
      <c r="L16" s="10"/>
      <c r="M16" s="5"/>
    </row>
    <row r="17" spans="1:13" ht="15.75" customHeight="1">
      <c r="A17" s="5"/>
      <c r="B17" s="9"/>
      <c r="C17" s="238">
        <f t="shared" si="0"/>
        <v>5</v>
      </c>
      <c r="D17" s="239"/>
      <c r="E17" s="242"/>
      <c r="F17" s="232" t="s">
        <v>11</v>
      </c>
      <c r="G17" s="233" t="s">
        <v>17</v>
      </c>
      <c r="H17" s="243" t="s">
        <v>18</v>
      </c>
      <c r="I17" s="244">
        <v>8</v>
      </c>
      <c r="J17" s="236">
        <v>914025</v>
      </c>
      <c r="K17" s="241">
        <f t="shared" si="1"/>
        <v>7312200</v>
      </c>
      <c r="L17" s="10"/>
      <c r="M17" s="5"/>
    </row>
    <row r="18" spans="1:13" ht="18" customHeight="1">
      <c r="A18" s="5"/>
      <c r="B18" s="9"/>
      <c r="C18" s="238">
        <f t="shared" si="0"/>
        <v>6</v>
      </c>
      <c r="D18" s="239"/>
      <c r="E18" s="242"/>
      <c r="F18" s="232" t="s">
        <v>11</v>
      </c>
      <c r="G18" s="233" t="s">
        <v>19</v>
      </c>
      <c r="H18" s="243" t="s">
        <v>20</v>
      </c>
      <c r="I18" s="244">
        <v>1</v>
      </c>
      <c r="J18" s="236">
        <v>4945029</v>
      </c>
      <c r="K18" s="536">
        <f t="shared" si="1"/>
        <v>4945029</v>
      </c>
      <c r="L18" s="10"/>
      <c r="M18" s="5"/>
    </row>
    <row r="19" spans="1:13" ht="16.5" customHeight="1">
      <c r="A19" s="5"/>
      <c r="B19" s="9"/>
      <c r="C19" s="245">
        <f t="shared" si="0"/>
        <v>7</v>
      </c>
      <c r="D19" s="239"/>
      <c r="E19" s="242"/>
      <c r="F19" s="232" t="s">
        <v>11</v>
      </c>
      <c r="G19" s="233" t="s">
        <v>21</v>
      </c>
      <c r="H19" s="234" t="s">
        <v>20</v>
      </c>
      <c r="I19" s="235">
        <v>1</v>
      </c>
      <c r="J19" s="236">
        <v>574441</v>
      </c>
      <c r="K19" s="303">
        <f t="shared" si="1"/>
        <v>574441</v>
      </c>
      <c r="L19" s="10"/>
      <c r="M19" s="5"/>
    </row>
    <row r="20" spans="1:13" ht="39" customHeight="1">
      <c r="A20" s="5"/>
      <c r="B20" s="9"/>
      <c r="C20" s="246">
        <f t="shared" si="0"/>
        <v>8</v>
      </c>
      <c r="D20" s="239"/>
      <c r="E20" s="242"/>
      <c r="F20" s="232" t="s">
        <v>11</v>
      </c>
      <c r="G20" s="247" t="s">
        <v>22</v>
      </c>
      <c r="H20" s="234" t="s">
        <v>15</v>
      </c>
      <c r="I20" s="235">
        <v>98.87</v>
      </c>
      <c r="J20" s="236">
        <v>7062.9311216749265</v>
      </c>
      <c r="K20" s="303">
        <f t="shared" si="1"/>
        <v>698312</v>
      </c>
      <c r="L20" s="10"/>
      <c r="M20" s="5"/>
    </row>
    <row r="21" spans="1:13" ht="40.5" customHeight="1">
      <c r="A21" s="5"/>
      <c r="B21" s="9"/>
      <c r="C21" s="238">
        <f t="shared" si="0"/>
        <v>9</v>
      </c>
      <c r="D21" s="239"/>
      <c r="E21" s="240"/>
      <c r="F21" s="232" t="s">
        <v>11</v>
      </c>
      <c r="G21" s="247" t="s">
        <v>23</v>
      </c>
      <c r="H21" s="234" t="s">
        <v>24</v>
      </c>
      <c r="I21" s="235">
        <v>230.88</v>
      </c>
      <c r="J21" s="236">
        <v>20204.998267498268</v>
      </c>
      <c r="K21" s="241">
        <f t="shared" si="1"/>
        <v>4664930</v>
      </c>
      <c r="L21" s="10"/>
      <c r="M21" s="5"/>
    </row>
    <row r="22" spans="1:13" ht="53.25" customHeight="1" thickBot="1">
      <c r="A22" s="5"/>
      <c r="B22" s="9"/>
      <c r="C22" s="238">
        <f t="shared" si="0"/>
        <v>10</v>
      </c>
      <c r="D22" s="248"/>
      <c r="E22" s="248"/>
      <c r="F22" s="232" t="s">
        <v>11</v>
      </c>
      <c r="G22" s="247" t="s">
        <v>25</v>
      </c>
      <c r="H22" s="234" t="s">
        <v>26</v>
      </c>
      <c r="I22" s="235">
        <v>8</v>
      </c>
      <c r="J22" s="236">
        <v>8983764</v>
      </c>
      <c r="K22" s="536">
        <f t="shared" si="1"/>
        <v>71870112</v>
      </c>
      <c r="L22" s="10"/>
      <c r="M22" s="5"/>
    </row>
    <row r="23" spans="1:13" ht="30" customHeight="1" thickBot="1">
      <c r="A23" s="5"/>
      <c r="B23" s="9"/>
      <c r="C23" s="373"/>
      <c r="D23" s="613"/>
      <c r="E23" s="137"/>
      <c r="F23" s="137"/>
      <c r="G23" s="138"/>
      <c r="H23" s="137"/>
      <c r="I23" s="332"/>
      <c r="J23" s="306" t="s">
        <v>27</v>
      </c>
      <c r="K23" s="569">
        <f>SUM(K15:K22)</f>
        <v>119016476</v>
      </c>
      <c r="L23" s="10"/>
      <c r="M23" s="5"/>
    </row>
    <row r="24" spans="1:13" ht="15" customHeight="1" thickBot="1">
      <c r="A24" s="5"/>
      <c r="B24" s="9"/>
      <c r="C24" s="293">
        <f>1+C22</f>
        <v>11</v>
      </c>
      <c r="D24" s="259"/>
      <c r="E24" s="258" t="s">
        <v>11</v>
      </c>
      <c r="F24" s="228"/>
      <c r="G24" s="260" t="s">
        <v>28</v>
      </c>
      <c r="H24" s="261"/>
      <c r="I24" s="261"/>
      <c r="J24" s="261"/>
      <c r="K24" s="270"/>
      <c r="L24" s="10"/>
      <c r="M24" s="5"/>
    </row>
    <row r="25" spans="1:13" ht="30" customHeight="1">
      <c r="A25" s="5"/>
      <c r="B25" s="9"/>
      <c r="C25" s="229">
        <f>1+C24</f>
        <v>12</v>
      </c>
      <c r="D25" s="262"/>
      <c r="E25" s="368"/>
      <c r="F25" s="366" t="s">
        <v>11</v>
      </c>
      <c r="G25" s="233" t="s">
        <v>29</v>
      </c>
      <c r="H25" s="243" t="s">
        <v>24</v>
      </c>
      <c r="I25" s="235">
        <v>1251.03</v>
      </c>
      <c r="J25" s="546">
        <v>3659.0001838485091</v>
      </c>
      <c r="K25" s="547">
        <f>I25*J25</f>
        <v>4577519</v>
      </c>
      <c r="L25" s="10"/>
      <c r="M25" s="5"/>
    </row>
    <row r="26" spans="1:13" ht="91.5" customHeight="1" thickBot="1">
      <c r="A26" s="5"/>
      <c r="B26" s="9"/>
      <c r="C26" s="238">
        <f>1+C25</f>
        <v>13</v>
      </c>
      <c r="D26" s="263"/>
      <c r="E26" s="368"/>
      <c r="F26" s="366" t="s">
        <v>11</v>
      </c>
      <c r="G26" s="233" t="s">
        <v>30</v>
      </c>
      <c r="H26" s="243" t="s">
        <v>18</v>
      </c>
      <c r="I26" s="235">
        <v>8</v>
      </c>
      <c r="J26" s="546">
        <v>3477476</v>
      </c>
      <c r="K26" s="547">
        <f>I26*J26</f>
        <v>27819808</v>
      </c>
      <c r="L26" s="10"/>
      <c r="M26" s="5"/>
    </row>
    <row r="27" spans="1:13" ht="30" customHeight="1" thickBot="1">
      <c r="A27" s="5"/>
      <c r="B27" s="9"/>
      <c r="C27" s="373"/>
      <c r="D27" s="614"/>
      <c r="E27" s="144"/>
      <c r="F27" s="143"/>
      <c r="G27" s="143"/>
      <c r="H27" s="334"/>
      <c r="I27" s="333"/>
      <c r="J27" s="560" t="s">
        <v>27</v>
      </c>
      <c r="K27" s="566">
        <f>SUM(K25:K26)</f>
        <v>32397327</v>
      </c>
      <c r="L27" s="10"/>
      <c r="M27" s="5"/>
    </row>
    <row r="28" spans="1:13" ht="16.5" customHeight="1" thickBot="1">
      <c r="A28" s="5"/>
      <c r="B28" s="9"/>
      <c r="C28" s="293">
        <f>1+C26</f>
        <v>14</v>
      </c>
      <c r="D28" s="615"/>
      <c r="E28" s="258" t="s">
        <v>11</v>
      </c>
      <c r="F28" s="264"/>
      <c r="G28" s="261" t="s">
        <v>31</v>
      </c>
      <c r="H28" s="222"/>
      <c r="I28" s="223"/>
      <c r="J28" s="223"/>
      <c r="K28" s="224"/>
      <c r="L28" s="10"/>
      <c r="M28" s="5"/>
    </row>
    <row r="29" spans="1:13" ht="30" customHeight="1">
      <c r="A29" s="5"/>
      <c r="B29" s="9"/>
      <c r="C29" s="374">
        <f>1+C28</f>
        <v>15</v>
      </c>
      <c r="D29" s="330"/>
      <c r="E29" s="145"/>
      <c r="F29" s="366" t="s">
        <v>11</v>
      </c>
      <c r="G29" s="265" t="s">
        <v>32</v>
      </c>
      <c r="H29" s="266" t="s">
        <v>33</v>
      </c>
      <c r="I29" s="235">
        <v>4.4400000000000004</v>
      </c>
      <c r="J29" s="537">
        <v>59347.972972972966</v>
      </c>
      <c r="K29" s="541">
        <f>I29*J29</f>
        <v>263505</v>
      </c>
      <c r="L29" s="10"/>
      <c r="M29" s="5"/>
    </row>
    <row r="30" spans="1:13" ht="16.5" customHeight="1">
      <c r="A30" s="5"/>
      <c r="B30" s="9"/>
      <c r="C30" s="375">
        <f t="shared" ref="C30:C45" si="2">1+C29</f>
        <v>16</v>
      </c>
      <c r="D30" s="616"/>
      <c r="E30" s="147"/>
      <c r="F30" s="366" t="s">
        <v>11</v>
      </c>
      <c r="G30" s="265" t="s">
        <v>34</v>
      </c>
      <c r="H30" s="266" t="s">
        <v>20</v>
      </c>
      <c r="I30" s="235">
        <v>40</v>
      </c>
      <c r="J30" s="538">
        <v>63824.525000000001</v>
      </c>
      <c r="K30" s="543">
        <f t="shared" ref="K30:K45" si="3">I30*J30</f>
        <v>2552981</v>
      </c>
      <c r="L30" s="10"/>
      <c r="M30" s="5"/>
    </row>
    <row r="31" spans="1:13" ht="21" customHeight="1">
      <c r="A31" s="5"/>
      <c r="B31" s="9"/>
      <c r="C31" s="376">
        <f t="shared" si="2"/>
        <v>17</v>
      </c>
      <c r="D31" s="330"/>
      <c r="E31" s="145"/>
      <c r="F31" s="366" t="s">
        <v>11</v>
      </c>
      <c r="G31" s="265" t="s">
        <v>35</v>
      </c>
      <c r="H31" s="266" t="s">
        <v>36</v>
      </c>
      <c r="I31" s="539">
        <v>703.41</v>
      </c>
      <c r="J31" s="537">
        <v>28654.40070513641</v>
      </c>
      <c r="K31" s="544">
        <f t="shared" si="3"/>
        <v>20155792</v>
      </c>
      <c r="L31" s="10"/>
      <c r="M31" s="5"/>
    </row>
    <row r="32" spans="1:13" s="5" customFormat="1" ht="19.5" customHeight="1">
      <c r="B32" s="9"/>
      <c r="C32" s="376">
        <f t="shared" si="2"/>
        <v>18</v>
      </c>
      <c r="D32" s="617"/>
      <c r="E32" s="142"/>
      <c r="F32" s="366" t="s">
        <v>11</v>
      </c>
      <c r="G32" s="265" t="s">
        <v>37</v>
      </c>
      <c r="H32" s="266" t="s">
        <v>20</v>
      </c>
      <c r="I32" s="244">
        <v>874</v>
      </c>
      <c r="J32" s="538">
        <v>38981</v>
      </c>
      <c r="K32" s="544">
        <f t="shared" si="3"/>
        <v>34069394</v>
      </c>
      <c r="L32" s="10"/>
    </row>
    <row r="33" spans="1:13" ht="30.75" customHeight="1">
      <c r="A33" s="5"/>
      <c r="B33" s="9"/>
      <c r="C33" s="377">
        <f t="shared" si="2"/>
        <v>19</v>
      </c>
      <c r="D33" s="330"/>
      <c r="E33" s="145"/>
      <c r="F33" s="366" t="s">
        <v>11</v>
      </c>
      <c r="G33" s="265" t="s">
        <v>38</v>
      </c>
      <c r="H33" s="266" t="s">
        <v>33</v>
      </c>
      <c r="I33" s="244">
        <v>306.54000000000002</v>
      </c>
      <c r="J33" s="538">
        <v>29421.599138774709</v>
      </c>
      <c r="K33" s="543">
        <f t="shared" si="3"/>
        <v>9018897</v>
      </c>
      <c r="L33" s="10"/>
      <c r="M33" s="5"/>
    </row>
    <row r="34" spans="1:13" s="5" customFormat="1" ht="72" customHeight="1">
      <c r="B34" s="9"/>
      <c r="C34" s="378">
        <f t="shared" si="2"/>
        <v>20</v>
      </c>
      <c r="D34" s="617"/>
      <c r="E34" s="142"/>
      <c r="F34" s="366" t="s">
        <v>11</v>
      </c>
      <c r="G34" s="265" t="s">
        <v>39</v>
      </c>
      <c r="H34" s="243" t="s">
        <v>33</v>
      </c>
      <c r="I34" s="244">
        <v>1279</v>
      </c>
      <c r="J34" s="538">
        <v>71163</v>
      </c>
      <c r="K34" s="544">
        <f t="shared" si="3"/>
        <v>91017477</v>
      </c>
      <c r="L34" s="10"/>
    </row>
    <row r="35" spans="1:13" ht="25.5" customHeight="1">
      <c r="A35" s="5"/>
      <c r="B35" s="9"/>
      <c r="C35" s="376">
        <f t="shared" si="2"/>
        <v>21</v>
      </c>
      <c r="D35" s="330"/>
      <c r="E35" s="133"/>
      <c r="F35" s="366" t="s">
        <v>11</v>
      </c>
      <c r="G35" s="265" t="s">
        <v>40</v>
      </c>
      <c r="H35" s="243" t="s">
        <v>20</v>
      </c>
      <c r="I35" s="235">
        <v>2</v>
      </c>
      <c r="J35" s="538">
        <v>262042</v>
      </c>
      <c r="K35" s="545">
        <f t="shared" si="3"/>
        <v>524084</v>
      </c>
      <c r="L35" s="10"/>
      <c r="M35" s="5"/>
    </row>
    <row r="36" spans="1:13" ht="73.5" customHeight="1">
      <c r="A36" s="5"/>
      <c r="B36" s="9"/>
      <c r="C36" s="377">
        <f t="shared" si="2"/>
        <v>22</v>
      </c>
      <c r="D36" s="330"/>
      <c r="E36" s="133"/>
      <c r="F36" s="366" t="s">
        <v>11</v>
      </c>
      <c r="G36" s="265" t="s">
        <v>41</v>
      </c>
      <c r="H36" s="243" t="s">
        <v>33</v>
      </c>
      <c r="I36" s="235">
        <v>1024.6199999999999</v>
      </c>
      <c r="J36" s="538">
        <v>65329.658800335739</v>
      </c>
      <c r="K36" s="543">
        <f t="shared" si="3"/>
        <v>66938075</v>
      </c>
      <c r="L36" s="10"/>
      <c r="M36" s="5"/>
    </row>
    <row r="37" spans="1:13" ht="50.25" customHeight="1">
      <c r="A37" s="5"/>
      <c r="B37" s="9"/>
      <c r="C37" s="376">
        <f t="shared" si="2"/>
        <v>23</v>
      </c>
      <c r="D37" s="330"/>
      <c r="E37" s="133"/>
      <c r="F37" s="366" t="s">
        <v>11</v>
      </c>
      <c r="G37" s="265" t="s">
        <v>42</v>
      </c>
      <c r="H37" s="243" t="s">
        <v>43</v>
      </c>
      <c r="I37" s="235">
        <v>4.84</v>
      </c>
      <c r="J37" s="538">
        <v>6603.0991735537191</v>
      </c>
      <c r="K37" s="544">
        <f t="shared" si="3"/>
        <v>31959</v>
      </c>
      <c r="L37" s="10"/>
      <c r="M37" s="5"/>
    </row>
    <row r="38" spans="1:13" ht="48" customHeight="1">
      <c r="A38" s="5"/>
      <c r="B38" s="9"/>
      <c r="C38" s="376">
        <f t="shared" si="2"/>
        <v>24</v>
      </c>
      <c r="D38" s="330"/>
      <c r="E38" s="133"/>
      <c r="F38" s="366" t="s">
        <v>11</v>
      </c>
      <c r="G38" s="265" t="s">
        <v>44</v>
      </c>
      <c r="H38" s="243" t="s">
        <v>33</v>
      </c>
      <c r="I38" s="235">
        <v>124.91</v>
      </c>
      <c r="J38" s="538">
        <v>89932.999759827071</v>
      </c>
      <c r="K38" s="543">
        <f t="shared" si="3"/>
        <v>11233531</v>
      </c>
      <c r="L38" s="10"/>
      <c r="M38" s="5"/>
    </row>
    <row r="39" spans="1:13" ht="36" customHeight="1">
      <c r="A39" s="5"/>
      <c r="B39" s="9"/>
      <c r="C39" s="377">
        <f t="shared" si="2"/>
        <v>25</v>
      </c>
      <c r="D39" s="330"/>
      <c r="E39" s="133"/>
      <c r="F39" s="366" t="s">
        <v>11</v>
      </c>
      <c r="G39" s="265" t="s">
        <v>45</v>
      </c>
      <c r="H39" s="243" t="s">
        <v>33</v>
      </c>
      <c r="I39" s="235">
        <v>6.25</v>
      </c>
      <c r="J39" s="538">
        <v>64812.959999999999</v>
      </c>
      <c r="K39" s="544">
        <f t="shared" si="3"/>
        <v>405081</v>
      </c>
      <c r="L39" s="10"/>
      <c r="M39" s="5"/>
    </row>
    <row r="40" spans="1:13" ht="48" customHeight="1">
      <c r="A40" s="5"/>
      <c r="B40" s="9"/>
      <c r="C40" s="378">
        <f t="shared" si="2"/>
        <v>26</v>
      </c>
      <c r="D40" s="330"/>
      <c r="E40" s="133"/>
      <c r="F40" s="366" t="s">
        <v>11</v>
      </c>
      <c r="G40" s="265" t="s">
        <v>46</v>
      </c>
      <c r="H40" s="243" t="s">
        <v>15</v>
      </c>
      <c r="I40" s="244">
        <v>99.93</v>
      </c>
      <c r="J40" s="538">
        <v>80937.99659761833</v>
      </c>
      <c r="K40" s="544">
        <f t="shared" si="3"/>
        <v>8088134</v>
      </c>
      <c r="L40" s="10"/>
      <c r="M40" s="5"/>
    </row>
    <row r="41" spans="1:13" ht="31.5" customHeight="1">
      <c r="A41" s="5"/>
      <c r="B41" s="9"/>
      <c r="C41" s="378">
        <f t="shared" si="2"/>
        <v>27</v>
      </c>
      <c r="D41" s="330"/>
      <c r="E41" s="133"/>
      <c r="F41" s="366" t="s">
        <v>11</v>
      </c>
      <c r="G41" s="265" t="s">
        <v>47</v>
      </c>
      <c r="H41" s="267" t="s">
        <v>33</v>
      </c>
      <c r="I41" s="235">
        <v>1251.03</v>
      </c>
      <c r="J41" s="538">
        <v>65838.999864111975</v>
      </c>
      <c r="K41" s="544">
        <f t="shared" si="3"/>
        <v>82366564</v>
      </c>
      <c r="L41" s="10"/>
      <c r="M41" s="5"/>
    </row>
    <row r="42" spans="1:13" ht="78.75" customHeight="1">
      <c r="A42" s="5"/>
      <c r="B42" s="9"/>
      <c r="C42" s="378">
        <f t="shared" si="2"/>
        <v>28</v>
      </c>
      <c r="D42" s="330"/>
      <c r="E42" s="133"/>
      <c r="F42" s="366" t="s">
        <v>11</v>
      </c>
      <c r="G42" s="265" t="s">
        <v>48</v>
      </c>
      <c r="H42" s="243" t="s">
        <v>33</v>
      </c>
      <c r="I42" s="244">
        <v>1326.39</v>
      </c>
      <c r="J42" s="538">
        <v>38631.999638115485</v>
      </c>
      <c r="K42" s="544">
        <f t="shared" si="3"/>
        <v>51241098</v>
      </c>
      <c r="L42" s="10"/>
      <c r="M42" s="5"/>
    </row>
    <row r="43" spans="1:13" ht="39" customHeight="1">
      <c r="A43" s="5"/>
      <c r="B43" s="9"/>
      <c r="C43" s="378">
        <f t="shared" si="2"/>
        <v>29</v>
      </c>
      <c r="D43" s="330"/>
      <c r="E43" s="133"/>
      <c r="F43" s="366" t="s">
        <v>11</v>
      </c>
      <c r="G43" s="265" t="s">
        <v>49</v>
      </c>
      <c r="H43" s="243" t="s">
        <v>33</v>
      </c>
      <c r="I43" s="235">
        <v>47.56</v>
      </c>
      <c r="J43" s="538">
        <v>61149.516400336412</v>
      </c>
      <c r="K43" s="544">
        <f t="shared" si="3"/>
        <v>2908271</v>
      </c>
      <c r="L43" s="10"/>
      <c r="M43" s="5"/>
    </row>
    <row r="44" spans="1:13" ht="31.5" customHeight="1">
      <c r="A44" s="5"/>
      <c r="B44" s="9"/>
      <c r="C44" s="376">
        <f t="shared" si="2"/>
        <v>30</v>
      </c>
      <c r="D44" s="330"/>
      <c r="E44" s="133"/>
      <c r="F44" s="366" t="s">
        <v>11</v>
      </c>
      <c r="G44" s="265" t="s">
        <v>50</v>
      </c>
      <c r="H44" s="243" t="s">
        <v>51</v>
      </c>
      <c r="I44" s="235">
        <v>2</v>
      </c>
      <c r="J44" s="540">
        <v>6642074</v>
      </c>
      <c r="K44" s="543">
        <f t="shared" si="3"/>
        <v>13284148</v>
      </c>
      <c r="L44" s="10"/>
      <c r="M44" s="5"/>
    </row>
    <row r="45" spans="1:13" ht="52.5" customHeight="1" thickBot="1">
      <c r="A45" s="5"/>
      <c r="B45" s="9"/>
      <c r="C45" s="376">
        <f t="shared" si="2"/>
        <v>31</v>
      </c>
      <c r="D45" s="330"/>
      <c r="E45" s="145"/>
      <c r="F45" s="366" t="s">
        <v>11</v>
      </c>
      <c r="G45" s="268" t="s">
        <v>52</v>
      </c>
      <c r="H45" s="243" t="s">
        <v>33</v>
      </c>
      <c r="I45" s="235">
        <v>125.10299999999999</v>
      </c>
      <c r="J45" s="537">
        <v>20249.594334268564</v>
      </c>
      <c r="K45" s="542">
        <f t="shared" si="3"/>
        <v>2533285</v>
      </c>
      <c r="L45" s="10"/>
      <c r="M45" s="5"/>
    </row>
    <row r="46" spans="1:13" ht="30" customHeight="1" thickBot="1">
      <c r="A46" s="5"/>
      <c r="B46" s="9"/>
      <c r="C46" s="335"/>
      <c r="D46" s="618"/>
      <c r="E46" s="148"/>
      <c r="F46" s="273"/>
      <c r="G46" s="149"/>
      <c r="H46" s="148"/>
      <c r="I46" s="551"/>
      <c r="J46" s="309" t="s">
        <v>27</v>
      </c>
      <c r="K46" s="563">
        <f>SUM(K29:K45)</f>
        <v>396632276</v>
      </c>
      <c r="L46" s="10"/>
      <c r="M46" s="5"/>
    </row>
    <row r="47" spans="1:13" ht="30" customHeight="1">
      <c r="A47" s="5"/>
      <c r="B47" s="9"/>
      <c r="C47" s="305">
        <v>32</v>
      </c>
      <c r="D47" s="626"/>
      <c r="E47" s="556" t="s">
        <v>11</v>
      </c>
      <c r="F47" s="556"/>
      <c r="G47" s="640" t="s">
        <v>53</v>
      </c>
      <c r="H47" s="640"/>
      <c r="I47" s="640"/>
      <c r="J47" s="640"/>
      <c r="K47" s="568">
        <f>SUM(K52)</f>
        <v>9863956</v>
      </c>
      <c r="L47" s="10"/>
      <c r="M47" s="5"/>
    </row>
    <row r="48" spans="1:13" ht="30" customHeight="1">
      <c r="A48" s="5"/>
      <c r="B48" s="9"/>
      <c r="C48" s="258">
        <v>33</v>
      </c>
      <c r="D48" s="627"/>
      <c r="E48" s="310" t="s">
        <v>11</v>
      </c>
      <c r="F48" s="310"/>
      <c r="G48" s="641" t="s">
        <v>54</v>
      </c>
      <c r="H48" s="641"/>
      <c r="I48" s="641"/>
      <c r="J48" s="642"/>
      <c r="K48" s="557"/>
      <c r="L48" s="10"/>
      <c r="M48" s="5"/>
    </row>
    <row r="49" spans="1:13" ht="30" customHeight="1">
      <c r="A49" s="5"/>
      <c r="B49" s="206"/>
      <c r="C49" s="554">
        <v>34</v>
      </c>
      <c r="D49" s="628"/>
      <c r="E49" s="552"/>
      <c r="F49" s="552" t="s">
        <v>11</v>
      </c>
      <c r="G49" s="349" t="s">
        <v>55</v>
      </c>
      <c r="H49" s="234" t="s">
        <v>43</v>
      </c>
      <c r="I49" s="235">
        <v>21.878784000000003</v>
      </c>
      <c r="J49" s="553">
        <v>72150.99340073012</v>
      </c>
      <c r="K49" s="558">
        <f>I49*J49</f>
        <v>1578576</v>
      </c>
      <c r="L49" s="10"/>
      <c r="M49" s="5"/>
    </row>
    <row r="50" spans="1:13" ht="30" customHeight="1">
      <c r="A50" s="5"/>
      <c r="B50" s="206"/>
      <c r="C50" s="555">
        <v>35</v>
      </c>
      <c r="D50" s="629"/>
      <c r="E50" s="549"/>
      <c r="F50" s="549" t="s">
        <v>11</v>
      </c>
      <c r="G50" s="265" t="s">
        <v>56</v>
      </c>
      <c r="H50" s="243" t="s">
        <v>43</v>
      </c>
      <c r="I50" s="235">
        <v>379.23458612570181</v>
      </c>
      <c r="J50" s="553">
        <v>13282.382947873801</v>
      </c>
      <c r="K50" s="558">
        <f t="shared" ref="K50:K51" si="4">I50*J50</f>
        <v>5037139</v>
      </c>
      <c r="L50" s="10"/>
      <c r="M50" s="5"/>
    </row>
    <row r="51" spans="1:13" ht="30" customHeight="1">
      <c r="A51" s="5"/>
      <c r="B51" s="206"/>
      <c r="C51" s="555">
        <v>36</v>
      </c>
      <c r="D51" s="629"/>
      <c r="E51" s="549"/>
      <c r="F51" s="549" t="s">
        <v>11</v>
      </c>
      <c r="G51" s="265" t="s">
        <v>57</v>
      </c>
      <c r="H51" s="243" t="s">
        <v>43</v>
      </c>
      <c r="I51" s="244">
        <v>21.878784000000003</v>
      </c>
      <c r="J51" s="553">
        <v>148465.33518499014</v>
      </c>
      <c r="K51" s="558">
        <f t="shared" si="4"/>
        <v>3248240.9999999995</v>
      </c>
      <c r="L51" s="10"/>
      <c r="M51" s="5"/>
    </row>
    <row r="52" spans="1:13" ht="30" customHeight="1" thickBot="1">
      <c r="A52" s="5"/>
      <c r="B52" s="9"/>
      <c r="C52" s="335"/>
      <c r="D52" s="619"/>
      <c r="E52" s="148"/>
      <c r="F52" s="273"/>
      <c r="G52" s="149"/>
      <c r="H52" s="148"/>
      <c r="I52" s="550"/>
      <c r="J52" s="306" t="s">
        <v>27</v>
      </c>
      <c r="K52" s="566">
        <f>SUM(K49:K51)</f>
        <v>9863956</v>
      </c>
      <c r="L52" s="10"/>
      <c r="M52" s="5"/>
    </row>
    <row r="53" spans="1:13" ht="56.25" customHeight="1" thickBot="1">
      <c r="A53" s="5"/>
      <c r="B53" s="9"/>
      <c r="C53" s="305">
        <v>37</v>
      </c>
      <c r="D53" s="304"/>
      <c r="E53" s="252" t="s">
        <v>11</v>
      </c>
      <c r="F53" s="275"/>
      <c r="G53" s="276" t="s">
        <v>58</v>
      </c>
      <c r="H53" s="277"/>
      <c r="I53" s="277"/>
      <c r="J53" s="278"/>
      <c r="K53" s="567">
        <f>SUM(K59,K64,)</f>
        <v>1567602378</v>
      </c>
      <c r="L53" s="10"/>
      <c r="M53" s="5"/>
    </row>
    <row r="54" spans="1:13" ht="16.5" customHeight="1" thickBot="1">
      <c r="A54" s="5"/>
      <c r="B54" s="9"/>
      <c r="C54" s="293">
        <f>1+C53</f>
        <v>38</v>
      </c>
      <c r="D54" s="294"/>
      <c r="E54" s="258" t="s">
        <v>11</v>
      </c>
      <c r="F54" s="295"/>
      <c r="G54" s="302" t="s">
        <v>59</v>
      </c>
      <c r="H54" s="499"/>
      <c r="I54" s="299"/>
      <c r="J54" s="300"/>
      <c r="K54" s="301"/>
      <c r="L54" s="10"/>
      <c r="M54" s="5"/>
    </row>
    <row r="55" spans="1:13" ht="82.5" customHeight="1">
      <c r="A55" s="5"/>
      <c r="B55" s="9"/>
      <c r="C55" s="279">
        <f t="shared" ref="C55:C63" si="5">1+C54</f>
        <v>39</v>
      </c>
      <c r="D55" s="291"/>
      <c r="E55" s="292"/>
      <c r="F55" s="366" t="s">
        <v>11</v>
      </c>
      <c r="G55" s="296" t="s">
        <v>60</v>
      </c>
      <c r="H55" s="297" t="s">
        <v>61</v>
      </c>
      <c r="I55" s="284">
        <v>111.88</v>
      </c>
      <c r="J55" s="298">
        <v>1141167.4383267788</v>
      </c>
      <c r="K55" s="562">
        <f>I55*J55</f>
        <v>127673813.00000001</v>
      </c>
      <c r="L55" s="10"/>
      <c r="M55" s="5"/>
    </row>
    <row r="56" spans="1:13" ht="84" customHeight="1">
      <c r="A56" s="5"/>
      <c r="B56" s="9"/>
      <c r="C56" s="279">
        <f t="shared" si="5"/>
        <v>40</v>
      </c>
      <c r="D56" s="280"/>
      <c r="E56" s="239"/>
      <c r="F56" s="366" t="s">
        <v>11</v>
      </c>
      <c r="G56" s="281" t="s">
        <v>62</v>
      </c>
      <c r="H56" s="282" t="s">
        <v>43</v>
      </c>
      <c r="I56" s="284">
        <v>1313.58</v>
      </c>
      <c r="J56" s="298">
        <v>168606.99995432331</v>
      </c>
      <c r="K56" s="562">
        <f t="shared" ref="K56:K58" si="6">I56*J56</f>
        <v>221478783</v>
      </c>
      <c r="L56" s="10"/>
      <c r="M56" s="5"/>
    </row>
    <row r="57" spans="1:13" ht="80.25" customHeight="1">
      <c r="A57" s="5"/>
      <c r="B57" s="9"/>
      <c r="C57" s="279">
        <f t="shared" si="5"/>
        <v>41</v>
      </c>
      <c r="D57" s="280"/>
      <c r="E57" s="239"/>
      <c r="F57" s="366" t="s">
        <v>11</v>
      </c>
      <c r="G57" s="281" t="s">
        <v>63</v>
      </c>
      <c r="H57" s="282" t="s">
        <v>43</v>
      </c>
      <c r="I57" s="283">
        <v>314.48</v>
      </c>
      <c r="J57" s="298">
        <v>384364.00089035864</v>
      </c>
      <c r="K57" s="562">
        <f t="shared" si="6"/>
        <v>120874791</v>
      </c>
      <c r="L57" s="10"/>
      <c r="M57" s="5"/>
    </row>
    <row r="58" spans="1:13" ht="88.5" customHeight="1" thickBot="1">
      <c r="A58" s="5"/>
      <c r="B58" s="9"/>
      <c r="C58" s="238">
        <f t="shared" si="5"/>
        <v>42</v>
      </c>
      <c r="D58" s="280"/>
      <c r="E58" s="239"/>
      <c r="F58" s="366" t="s">
        <v>11</v>
      </c>
      <c r="G58" s="281" t="s">
        <v>64</v>
      </c>
      <c r="H58" s="282" t="s">
        <v>33</v>
      </c>
      <c r="I58" s="283">
        <v>1313.58</v>
      </c>
      <c r="J58" s="298">
        <v>786724.00006090233</v>
      </c>
      <c r="K58" s="562">
        <f t="shared" si="6"/>
        <v>1033424912</v>
      </c>
      <c r="L58" s="10"/>
      <c r="M58" s="5"/>
    </row>
    <row r="59" spans="1:13" ht="17.25" customHeight="1" thickBot="1">
      <c r="A59" s="5"/>
      <c r="B59" s="9"/>
      <c r="C59" s="335"/>
      <c r="D59" s="336"/>
      <c r="E59" s="230"/>
      <c r="F59" s="230"/>
      <c r="G59" s="290"/>
      <c r="H59" s="230"/>
      <c r="I59" s="364"/>
      <c r="J59" s="309" t="s">
        <v>27</v>
      </c>
      <c r="K59" s="563">
        <f>SUM(K55:K58)</f>
        <v>1503452299</v>
      </c>
      <c r="L59" s="10"/>
      <c r="M59" s="5"/>
    </row>
    <row r="60" spans="1:13" ht="58.5" customHeight="1" thickBot="1">
      <c r="A60" s="5"/>
      <c r="B60" s="9"/>
      <c r="C60" s="258">
        <f>1+C58</f>
        <v>43</v>
      </c>
      <c r="D60" s="327"/>
      <c r="E60" s="258" t="s">
        <v>11</v>
      </c>
      <c r="F60" s="315"/>
      <c r="G60" s="302" t="s">
        <v>65</v>
      </c>
      <c r="H60" s="499"/>
      <c r="I60" s="299"/>
      <c r="J60" s="300"/>
      <c r="K60" s="301"/>
      <c r="L60" s="10"/>
      <c r="M60" s="5"/>
    </row>
    <row r="61" spans="1:13" ht="57.75" customHeight="1">
      <c r="A61" s="5"/>
      <c r="B61" s="9"/>
      <c r="C61" s="279">
        <f t="shared" si="5"/>
        <v>44</v>
      </c>
      <c r="D61" s="325"/>
      <c r="E61" s="292"/>
      <c r="F61" s="366" t="s">
        <v>11</v>
      </c>
      <c r="G61" s="326" t="s">
        <v>66</v>
      </c>
      <c r="H61" s="328" t="s">
        <v>67</v>
      </c>
      <c r="I61" s="329">
        <v>1122.07</v>
      </c>
      <c r="J61" s="564">
        <v>15946.709207090467</v>
      </c>
      <c r="K61" s="562">
        <f>I61*J61</f>
        <v>17893324</v>
      </c>
      <c r="L61" s="10"/>
      <c r="M61" s="5"/>
    </row>
    <row r="62" spans="1:13" ht="41.25" customHeight="1">
      <c r="A62" s="5"/>
      <c r="B62" s="9"/>
      <c r="C62" s="279">
        <f t="shared" si="5"/>
        <v>45</v>
      </c>
      <c r="D62" s="285"/>
      <c r="E62" s="239"/>
      <c r="F62" s="366" t="s">
        <v>11</v>
      </c>
      <c r="G62" s="286" t="s">
        <v>68</v>
      </c>
      <c r="H62" s="287" t="s">
        <v>67</v>
      </c>
      <c r="I62" s="288">
        <v>113.8</v>
      </c>
      <c r="J62" s="564">
        <v>17790.465729349737</v>
      </c>
      <c r="K62" s="562">
        <f t="shared" ref="K62:K63" si="7">I62*J62</f>
        <v>2024555</v>
      </c>
      <c r="L62" s="10"/>
      <c r="M62" s="5"/>
    </row>
    <row r="63" spans="1:13" ht="84.75" customHeight="1" thickBot="1">
      <c r="A63" s="5"/>
      <c r="B63" s="9"/>
      <c r="C63" s="279">
        <f t="shared" si="5"/>
        <v>46</v>
      </c>
      <c r="D63" s="285"/>
      <c r="E63" s="239"/>
      <c r="F63" s="366" t="s">
        <v>11</v>
      </c>
      <c r="G63" s="289" t="s">
        <v>69</v>
      </c>
      <c r="H63" s="287" t="s">
        <v>33</v>
      </c>
      <c r="I63" s="288">
        <v>295.44</v>
      </c>
      <c r="J63" s="564">
        <v>149716.35526672081</v>
      </c>
      <c r="K63" s="562">
        <f t="shared" si="7"/>
        <v>44232200</v>
      </c>
      <c r="L63" s="10"/>
      <c r="M63" s="5"/>
    </row>
    <row r="64" spans="1:13" ht="19.5" customHeight="1" thickBot="1">
      <c r="A64" s="5"/>
      <c r="B64" s="9"/>
      <c r="C64" s="335"/>
      <c r="D64" s="432"/>
      <c r="E64" s="230"/>
      <c r="F64" s="230"/>
      <c r="G64" s="290"/>
      <c r="H64" s="230"/>
      <c r="I64" s="491"/>
      <c r="J64" s="309" t="s">
        <v>27</v>
      </c>
      <c r="K64" s="563">
        <f>SUM(K61:K63)</f>
        <v>64150079</v>
      </c>
      <c r="L64" s="10"/>
      <c r="M64" s="5"/>
    </row>
    <row r="65" spans="1:13" ht="28.5" customHeight="1" thickBot="1">
      <c r="A65" s="5"/>
      <c r="B65" s="9"/>
      <c r="C65" s="305">
        <v>47</v>
      </c>
      <c r="D65" s="312"/>
      <c r="E65" s="252" t="s">
        <v>11</v>
      </c>
      <c r="F65" s="313"/>
      <c r="G65" s="502" t="s">
        <v>70</v>
      </c>
      <c r="H65" s="503"/>
      <c r="I65" s="355"/>
      <c r="J65" s="357"/>
      <c r="K65" s="565">
        <f>SUM(K69)</f>
        <v>41883012</v>
      </c>
      <c r="L65" s="10"/>
      <c r="M65" s="5"/>
    </row>
    <row r="66" spans="1:13" ht="20.25" customHeight="1" thickBot="1">
      <c r="A66" s="5"/>
      <c r="B66" s="9"/>
      <c r="C66" s="258">
        <v>48</v>
      </c>
      <c r="D66" s="314" t="s">
        <v>71</v>
      </c>
      <c r="E66" s="258" t="s">
        <v>11</v>
      </c>
      <c r="F66" s="315"/>
      <c r="G66" s="500" t="s">
        <v>72</v>
      </c>
      <c r="H66" s="501"/>
      <c r="I66" s="356"/>
      <c r="J66" s="358"/>
      <c r="K66" s="301"/>
      <c r="L66" s="10"/>
      <c r="M66" s="5"/>
    </row>
    <row r="67" spans="1:13" ht="15.75" customHeight="1">
      <c r="A67" s="5"/>
      <c r="B67" s="9"/>
      <c r="C67" s="279">
        <f>1+C66</f>
        <v>49</v>
      </c>
      <c r="D67" s="316" t="s">
        <v>73</v>
      </c>
      <c r="E67" s="292"/>
      <c r="F67" s="366" t="s">
        <v>11</v>
      </c>
      <c r="G67" s="317" t="s">
        <v>74</v>
      </c>
      <c r="H67" s="318" t="s">
        <v>67</v>
      </c>
      <c r="I67" s="319">
        <v>2735</v>
      </c>
      <c r="J67" s="320">
        <v>6589.3813528336377</v>
      </c>
      <c r="K67" s="562">
        <f>I67*J67</f>
        <v>18021958</v>
      </c>
      <c r="L67" s="10"/>
      <c r="M67" s="5"/>
    </row>
    <row r="68" spans="1:13" ht="16.5" customHeight="1" thickBot="1">
      <c r="A68" s="5"/>
      <c r="B68" s="9"/>
      <c r="C68" s="279">
        <f>1+C67</f>
        <v>50</v>
      </c>
      <c r="D68" s="321" t="s">
        <v>75</v>
      </c>
      <c r="E68" s="239"/>
      <c r="F68" s="366" t="s">
        <v>11</v>
      </c>
      <c r="G68" s="322" t="s">
        <v>76</v>
      </c>
      <c r="H68" s="323" t="s">
        <v>67</v>
      </c>
      <c r="I68" s="324">
        <v>2735</v>
      </c>
      <c r="J68" s="320">
        <v>8724.334186471664</v>
      </c>
      <c r="K68" s="562">
        <f>I68*J68</f>
        <v>23861054</v>
      </c>
      <c r="L68" s="10"/>
      <c r="M68" s="5"/>
    </row>
    <row r="69" spans="1:13" ht="20.25" customHeight="1" thickBot="1">
      <c r="A69" s="5"/>
      <c r="B69" s="9"/>
      <c r="C69" s="339"/>
      <c r="D69" s="340"/>
      <c r="E69" s="230"/>
      <c r="F69" s="230"/>
      <c r="G69" s="290"/>
      <c r="H69" s="230"/>
      <c r="I69" s="341"/>
      <c r="J69" s="309" t="s">
        <v>27</v>
      </c>
      <c r="K69" s="563">
        <f>SUM(K67:K68)</f>
        <v>41883012</v>
      </c>
      <c r="L69" s="10"/>
      <c r="M69" s="5"/>
    </row>
    <row r="70" spans="1:13" ht="30" customHeight="1" thickBot="1">
      <c r="A70" s="5"/>
      <c r="B70" s="9"/>
      <c r="C70" s="363">
        <v>51</v>
      </c>
      <c r="D70" s="351">
        <v>6</v>
      </c>
      <c r="E70" s="352" t="s">
        <v>11</v>
      </c>
      <c r="F70" s="367"/>
      <c r="G70" s="504" t="s">
        <v>77</v>
      </c>
      <c r="H70" s="505"/>
      <c r="I70" s="353"/>
      <c r="J70" s="360"/>
      <c r="K70" s="565">
        <f>SUM(K78,K82)</f>
        <v>284033022</v>
      </c>
      <c r="L70" s="10"/>
      <c r="M70" s="5"/>
    </row>
    <row r="71" spans="1:13" ht="20.25" customHeight="1" thickBot="1">
      <c r="A71" s="5"/>
      <c r="B71" s="9"/>
      <c r="C71" s="258">
        <v>52</v>
      </c>
      <c r="D71" s="350" t="s">
        <v>78</v>
      </c>
      <c r="E71" s="258" t="s">
        <v>11</v>
      </c>
      <c r="F71" s="315"/>
      <c r="G71" s="354" t="s">
        <v>79</v>
      </c>
      <c r="H71" s="359"/>
      <c r="I71" s="359"/>
      <c r="J71" s="361"/>
      <c r="K71" s="362"/>
      <c r="L71" s="10"/>
      <c r="M71" s="5"/>
    </row>
    <row r="72" spans="1:13" ht="60.75" customHeight="1">
      <c r="A72" s="5"/>
      <c r="B72" s="9"/>
      <c r="C72" s="338">
        <f>1+C71</f>
        <v>53</v>
      </c>
      <c r="D72" s="348" t="s">
        <v>80</v>
      </c>
      <c r="E72" s="342"/>
      <c r="F72" s="365" t="s">
        <v>11</v>
      </c>
      <c r="G72" s="349" t="s">
        <v>81</v>
      </c>
      <c r="H72" s="234" t="s">
        <v>33</v>
      </c>
      <c r="I72" s="235">
        <v>306.54000000000002</v>
      </c>
      <c r="J72" s="564">
        <v>367558.40020878188</v>
      </c>
      <c r="K72" s="562">
        <f>I72*J72</f>
        <v>112671352</v>
      </c>
      <c r="L72" s="10"/>
      <c r="M72" s="5"/>
    </row>
    <row r="73" spans="1:13" ht="41.25" customHeight="1">
      <c r="A73" s="5"/>
      <c r="B73" s="9"/>
      <c r="C73" s="338">
        <f t="shared" ref="C73:C77" si="8">1+C72</f>
        <v>54</v>
      </c>
      <c r="D73" s="337" t="s">
        <v>82</v>
      </c>
      <c r="E73" s="330"/>
      <c r="F73" s="366" t="s">
        <v>11</v>
      </c>
      <c r="G73" s="265" t="s">
        <v>83</v>
      </c>
      <c r="H73" s="243" t="s">
        <v>15</v>
      </c>
      <c r="I73" s="235">
        <v>159.29</v>
      </c>
      <c r="J73" s="564">
        <v>20679.666017954674</v>
      </c>
      <c r="K73" s="562">
        <f t="shared" ref="K73:K77" si="9">I73*J73</f>
        <v>3294064</v>
      </c>
      <c r="L73" s="10"/>
      <c r="M73" s="5"/>
    </row>
    <row r="74" spans="1:13" ht="102.75" customHeight="1">
      <c r="A74" s="5"/>
      <c r="B74" s="9"/>
      <c r="C74" s="338">
        <f t="shared" si="8"/>
        <v>55</v>
      </c>
      <c r="D74" s="337" t="s">
        <v>84</v>
      </c>
      <c r="E74" s="330"/>
      <c r="F74" s="366" t="s">
        <v>11</v>
      </c>
      <c r="G74" s="265" t="s">
        <v>85</v>
      </c>
      <c r="H74" s="243" t="s">
        <v>33</v>
      </c>
      <c r="I74" s="235">
        <v>65.650000000000006</v>
      </c>
      <c r="J74" s="564">
        <v>735135.39984767698</v>
      </c>
      <c r="K74" s="562">
        <f t="shared" si="9"/>
        <v>48261639</v>
      </c>
      <c r="L74" s="10"/>
      <c r="M74" s="5"/>
    </row>
    <row r="75" spans="1:13" ht="47.25" customHeight="1">
      <c r="A75" s="5"/>
      <c r="B75" s="9"/>
      <c r="C75" s="338">
        <f t="shared" si="8"/>
        <v>56</v>
      </c>
      <c r="D75" s="337" t="s">
        <v>86</v>
      </c>
      <c r="E75" s="330"/>
      <c r="F75" s="366" t="s">
        <v>11</v>
      </c>
      <c r="G75" s="331" t="s">
        <v>87</v>
      </c>
      <c r="H75" s="243" t="s">
        <v>15</v>
      </c>
      <c r="I75" s="244">
        <v>272.55</v>
      </c>
      <c r="J75" s="564">
        <v>152483.69840396257</v>
      </c>
      <c r="K75" s="562">
        <f t="shared" si="9"/>
        <v>41559432</v>
      </c>
      <c r="L75" s="10"/>
      <c r="M75" s="5"/>
    </row>
    <row r="76" spans="1:13" ht="72.75" customHeight="1">
      <c r="A76" s="5"/>
      <c r="B76" s="9"/>
      <c r="C76" s="338">
        <f t="shared" si="8"/>
        <v>57</v>
      </c>
      <c r="D76" s="337" t="s">
        <v>88</v>
      </c>
      <c r="E76" s="330"/>
      <c r="F76" s="366" t="s">
        <v>11</v>
      </c>
      <c r="G76" s="265" t="s">
        <v>89</v>
      </c>
      <c r="H76" s="243" t="s">
        <v>15</v>
      </c>
      <c r="I76" s="244">
        <v>220</v>
      </c>
      <c r="J76" s="564">
        <v>312773.40000000002</v>
      </c>
      <c r="K76" s="562">
        <f t="shared" si="9"/>
        <v>68810148</v>
      </c>
      <c r="L76" s="10"/>
      <c r="M76" s="5"/>
    </row>
    <row r="77" spans="1:13" ht="63.75" customHeight="1" thickBot="1">
      <c r="A77" s="5"/>
      <c r="B77" s="9"/>
      <c r="C77" s="338">
        <f t="shared" si="8"/>
        <v>58</v>
      </c>
      <c r="D77" s="337" t="s">
        <v>90</v>
      </c>
      <c r="E77" s="330"/>
      <c r="F77" s="366" t="s">
        <v>11</v>
      </c>
      <c r="G77" s="265" t="s">
        <v>91</v>
      </c>
      <c r="H77" s="243" t="s">
        <v>15</v>
      </c>
      <c r="I77" s="244">
        <v>62.28</v>
      </c>
      <c r="J77" s="564">
        <v>52477.007064868332</v>
      </c>
      <c r="K77" s="562">
        <f t="shared" si="9"/>
        <v>3268268</v>
      </c>
      <c r="L77" s="10"/>
      <c r="M77" s="5"/>
    </row>
    <row r="78" spans="1:13" ht="24.75" customHeight="1" thickBot="1">
      <c r="A78" s="5"/>
      <c r="B78" s="9"/>
      <c r="C78" s="339"/>
      <c r="D78" s="340"/>
      <c r="E78" s="230"/>
      <c r="F78" s="230"/>
      <c r="G78" s="290"/>
      <c r="H78" s="230"/>
      <c r="I78" s="341"/>
      <c r="J78" s="309" t="s">
        <v>27</v>
      </c>
      <c r="K78" s="563">
        <f>SUM(K72:K77)</f>
        <v>277864903</v>
      </c>
      <c r="L78" s="10"/>
      <c r="M78" s="5"/>
    </row>
    <row r="79" spans="1:13" ht="30" customHeight="1" thickBot="1">
      <c r="A79" s="5"/>
      <c r="B79" s="9"/>
      <c r="C79" s="227">
        <v>59</v>
      </c>
      <c r="D79" s="344" t="s">
        <v>92</v>
      </c>
      <c r="E79" s="258" t="s">
        <v>11</v>
      </c>
      <c r="F79" s="345"/>
      <c r="G79" s="346" t="s">
        <v>93</v>
      </c>
      <c r="H79" s="347"/>
      <c r="I79" s="347"/>
      <c r="J79" s="361"/>
      <c r="K79" s="362"/>
      <c r="L79" s="10"/>
      <c r="M79" s="5"/>
    </row>
    <row r="80" spans="1:13" ht="58.5" customHeight="1">
      <c r="A80" s="5"/>
      <c r="B80" s="9"/>
      <c r="C80" s="338">
        <f>C79+1</f>
        <v>60</v>
      </c>
      <c r="D80" s="325" t="s">
        <v>94</v>
      </c>
      <c r="E80" s="342"/>
      <c r="F80" s="365" t="s">
        <v>11</v>
      </c>
      <c r="G80" s="343" t="s">
        <v>95</v>
      </c>
      <c r="H80" s="328" t="s">
        <v>33</v>
      </c>
      <c r="I80" s="329">
        <v>44.33</v>
      </c>
      <c r="J80" s="564">
        <v>100030.31806902775</v>
      </c>
      <c r="K80" s="562">
        <f>I80*J80</f>
        <v>4434344</v>
      </c>
      <c r="L80" s="10"/>
      <c r="M80" s="5"/>
    </row>
    <row r="81" spans="1:13" ht="57" customHeight="1" thickBot="1">
      <c r="A81" s="5"/>
      <c r="B81" s="9"/>
      <c r="C81" s="338">
        <f>C80+1</f>
        <v>61</v>
      </c>
      <c r="D81" s="285" t="s">
        <v>96</v>
      </c>
      <c r="E81" s="330"/>
      <c r="F81" s="366" t="s">
        <v>11</v>
      </c>
      <c r="G81" s="289" t="s">
        <v>97</v>
      </c>
      <c r="H81" s="287" t="s">
        <v>33</v>
      </c>
      <c r="I81" s="288">
        <v>21</v>
      </c>
      <c r="J81" s="564">
        <v>82560.71428571429</v>
      </c>
      <c r="K81" s="562">
        <f>I81*J81</f>
        <v>1733775</v>
      </c>
      <c r="L81" s="10"/>
      <c r="M81" s="5"/>
    </row>
    <row r="82" spans="1:13" ht="30" customHeight="1" thickBot="1">
      <c r="A82" s="5"/>
      <c r="B82" s="9"/>
      <c r="C82" s="339"/>
      <c r="D82" s="340"/>
      <c r="E82" s="230"/>
      <c r="F82" s="230"/>
      <c r="G82" s="290"/>
      <c r="H82" s="230"/>
      <c r="I82" s="341"/>
      <c r="J82" s="309" t="s">
        <v>27</v>
      </c>
      <c r="K82" s="563">
        <f>SUM(K80:K81)</f>
        <v>6168119</v>
      </c>
      <c r="L82" s="10"/>
      <c r="M82" s="5"/>
    </row>
    <row r="83" spans="1:13" ht="30" customHeight="1" thickBot="1">
      <c r="A83" s="5"/>
      <c r="B83" s="9"/>
      <c r="C83" s="274">
        <v>62</v>
      </c>
      <c r="D83" s="572">
        <v>9</v>
      </c>
      <c r="E83" s="386"/>
      <c r="F83" s="386"/>
      <c r="G83" s="394" t="s">
        <v>98</v>
      </c>
      <c r="H83" s="395"/>
      <c r="I83" s="396"/>
      <c r="J83" s="401"/>
      <c r="K83" s="565">
        <f>SUM(K86,K96)</f>
        <v>366871210</v>
      </c>
      <c r="L83" s="10"/>
      <c r="M83" s="5"/>
    </row>
    <row r="84" spans="1:13" ht="30" customHeight="1" thickBot="1">
      <c r="A84" s="5"/>
      <c r="B84" s="9"/>
      <c r="C84" s="227">
        <v>63</v>
      </c>
      <c r="D84" s="533" t="s">
        <v>99</v>
      </c>
      <c r="E84" s="506"/>
      <c r="F84" s="507" t="s">
        <v>11</v>
      </c>
      <c r="G84" s="508" t="s">
        <v>100</v>
      </c>
      <c r="H84" s="398"/>
      <c r="I84" s="397"/>
      <c r="J84" s="399"/>
      <c r="K84" s="400"/>
      <c r="L84" s="10"/>
      <c r="M84" s="5"/>
    </row>
    <row r="85" spans="1:13" ht="62.25" customHeight="1" thickBot="1">
      <c r="A85" s="5"/>
      <c r="B85" s="9"/>
      <c r="C85" s="338">
        <f>1+C84</f>
        <v>64</v>
      </c>
      <c r="D85" s="292" t="s">
        <v>101</v>
      </c>
      <c r="E85" s="311"/>
      <c r="F85" s="365" t="s">
        <v>11</v>
      </c>
      <c r="G85" s="388" t="s">
        <v>102</v>
      </c>
      <c r="H85" s="271" t="s">
        <v>15</v>
      </c>
      <c r="I85" s="570">
        <v>134.82</v>
      </c>
      <c r="J85" s="546">
        <v>57107.343124165556</v>
      </c>
      <c r="K85" s="574">
        <f>I85*J85</f>
        <v>7699212</v>
      </c>
      <c r="L85" s="10"/>
      <c r="M85" s="5"/>
    </row>
    <row r="86" spans="1:13" ht="27" customHeight="1" thickBot="1">
      <c r="A86" s="5"/>
      <c r="B86" s="9"/>
      <c r="C86" s="339"/>
      <c r="D86" s="340"/>
      <c r="E86" s="230"/>
      <c r="F86" s="230"/>
      <c r="G86" s="290"/>
      <c r="H86" s="230"/>
      <c r="I86" s="341"/>
      <c r="J86" s="309" t="s">
        <v>27</v>
      </c>
      <c r="K86" s="563">
        <f>SUM(K85)</f>
        <v>7699212</v>
      </c>
      <c r="L86" s="10"/>
      <c r="M86" s="5"/>
    </row>
    <row r="87" spans="1:13" ht="30" customHeight="1" thickBot="1">
      <c r="A87" s="5"/>
      <c r="B87" s="9"/>
      <c r="C87" s="258">
        <f>1+C85</f>
        <v>65</v>
      </c>
      <c r="D87" s="258" t="s">
        <v>103</v>
      </c>
      <c r="E87" s="310"/>
      <c r="F87" s="389" t="s">
        <v>11</v>
      </c>
      <c r="G87" s="390" t="s">
        <v>104</v>
      </c>
      <c r="H87" s="369"/>
      <c r="I87" s="392"/>
      <c r="J87" s="393"/>
      <c r="K87" s="391"/>
      <c r="L87" s="10"/>
      <c r="M87" s="5"/>
    </row>
    <row r="88" spans="1:13" ht="75.75" customHeight="1">
      <c r="A88" s="5"/>
      <c r="B88" s="9"/>
      <c r="C88" s="338">
        <f t="shared" ref="C88:C95" si="10">1+C87</f>
        <v>66</v>
      </c>
      <c r="D88" s="292" t="s">
        <v>105</v>
      </c>
      <c r="E88" s="311"/>
      <c r="F88" s="365" t="s">
        <v>11</v>
      </c>
      <c r="G88" s="388" t="s">
        <v>106</v>
      </c>
      <c r="H88" s="311" t="s">
        <v>15</v>
      </c>
      <c r="I88" s="571">
        <v>782.56500000000005</v>
      </c>
      <c r="J88" s="564">
        <v>127376.08888718508</v>
      </c>
      <c r="K88" s="562">
        <f>I88*J88</f>
        <v>99680069</v>
      </c>
      <c r="L88" s="10"/>
      <c r="M88" s="5"/>
    </row>
    <row r="89" spans="1:13" ht="77.25" customHeight="1">
      <c r="A89" s="5"/>
      <c r="B89" s="9"/>
      <c r="C89" s="338">
        <f t="shared" si="10"/>
        <v>67</v>
      </c>
      <c r="D89" s="239" t="s">
        <v>107</v>
      </c>
      <c r="E89" s="271"/>
      <c r="F89" s="365" t="s">
        <v>11</v>
      </c>
      <c r="G89" s="272" t="s">
        <v>108</v>
      </c>
      <c r="H89" s="271" t="s">
        <v>33</v>
      </c>
      <c r="I89" s="570">
        <v>384.6</v>
      </c>
      <c r="J89" s="564">
        <v>254766.99947997919</v>
      </c>
      <c r="K89" s="562">
        <f t="shared" ref="K89:K95" si="11">I89*J89</f>
        <v>97983388</v>
      </c>
      <c r="L89" s="10"/>
      <c r="M89" s="5"/>
    </row>
    <row r="90" spans="1:13" ht="63" customHeight="1">
      <c r="A90" s="5"/>
      <c r="B90" s="9"/>
      <c r="C90" s="338">
        <f t="shared" si="10"/>
        <v>68</v>
      </c>
      <c r="D90" s="239" t="s">
        <v>109</v>
      </c>
      <c r="E90" s="271"/>
      <c r="F90" s="365" t="s">
        <v>11</v>
      </c>
      <c r="G90" s="272" t="s">
        <v>110</v>
      </c>
      <c r="H90" s="271" t="s">
        <v>15</v>
      </c>
      <c r="I90" s="570">
        <v>16.100000000000001</v>
      </c>
      <c r="J90" s="564">
        <v>325200.99378881982</v>
      </c>
      <c r="K90" s="562">
        <f t="shared" si="11"/>
        <v>5235736</v>
      </c>
      <c r="L90" s="10"/>
      <c r="M90" s="5"/>
    </row>
    <row r="91" spans="1:13" ht="75.75" customHeight="1">
      <c r="A91" s="5"/>
      <c r="B91" s="9"/>
      <c r="C91" s="338">
        <f>1+C90</f>
        <v>69</v>
      </c>
      <c r="D91" s="239" t="s">
        <v>111</v>
      </c>
      <c r="E91" s="271"/>
      <c r="F91" s="366" t="s">
        <v>11</v>
      </c>
      <c r="G91" s="272" t="s">
        <v>112</v>
      </c>
      <c r="H91" s="271" t="s">
        <v>33</v>
      </c>
      <c r="I91" s="570">
        <v>78.540000000000006</v>
      </c>
      <c r="J91" s="564">
        <v>309074.00050929462</v>
      </c>
      <c r="K91" s="562">
        <f t="shared" si="11"/>
        <v>24274672</v>
      </c>
      <c r="L91" s="10"/>
      <c r="M91" s="5"/>
    </row>
    <row r="92" spans="1:13" ht="77.25" customHeight="1">
      <c r="A92" s="5"/>
      <c r="B92" s="9"/>
      <c r="C92" s="338">
        <f t="shared" si="10"/>
        <v>70</v>
      </c>
      <c r="D92" s="239" t="s">
        <v>113</v>
      </c>
      <c r="E92" s="271"/>
      <c r="F92" s="365" t="s">
        <v>11</v>
      </c>
      <c r="G92" s="272" t="s">
        <v>114</v>
      </c>
      <c r="H92" s="271" t="s">
        <v>33</v>
      </c>
      <c r="I92" s="570">
        <v>241.18</v>
      </c>
      <c r="J92" s="564">
        <v>254766.99975122313</v>
      </c>
      <c r="K92" s="562">
        <f t="shared" si="11"/>
        <v>61444705</v>
      </c>
      <c r="L92" s="10"/>
      <c r="M92" s="5"/>
    </row>
    <row r="93" spans="1:13" ht="66" customHeight="1">
      <c r="A93" s="5"/>
      <c r="B93" s="9"/>
      <c r="C93" s="338">
        <f t="shared" si="10"/>
        <v>71</v>
      </c>
      <c r="D93" s="239" t="s">
        <v>115</v>
      </c>
      <c r="E93" s="271"/>
      <c r="F93" s="366" t="s">
        <v>11</v>
      </c>
      <c r="G93" s="272" t="s">
        <v>116</v>
      </c>
      <c r="H93" s="271" t="s">
        <v>33</v>
      </c>
      <c r="I93" s="570">
        <v>108.93</v>
      </c>
      <c r="J93" s="564">
        <v>218411.99853116678</v>
      </c>
      <c r="K93" s="562">
        <f t="shared" si="11"/>
        <v>23791619</v>
      </c>
      <c r="L93" s="10"/>
      <c r="M93" s="5"/>
    </row>
    <row r="94" spans="1:13" ht="62.25" customHeight="1">
      <c r="A94" s="5"/>
      <c r="B94" s="9"/>
      <c r="C94" s="338">
        <f>1+C93</f>
        <v>72</v>
      </c>
      <c r="D94" s="239" t="s">
        <v>117</v>
      </c>
      <c r="E94" s="271"/>
      <c r="F94" s="365" t="s">
        <v>11</v>
      </c>
      <c r="G94" s="272" t="s">
        <v>118</v>
      </c>
      <c r="H94" s="271" t="s">
        <v>33</v>
      </c>
      <c r="I94" s="570">
        <v>25.62</v>
      </c>
      <c r="J94" s="564">
        <v>210482.98204527711</v>
      </c>
      <c r="K94" s="562">
        <f t="shared" si="11"/>
        <v>5392574</v>
      </c>
      <c r="L94" s="10"/>
      <c r="M94" s="5"/>
    </row>
    <row r="95" spans="1:13" ht="73.5" customHeight="1" thickBot="1">
      <c r="A95" s="5"/>
      <c r="B95" s="9"/>
      <c r="C95" s="338">
        <f t="shared" si="10"/>
        <v>73</v>
      </c>
      <c r="D95" s="239" t="s">
        <v>119</v>
      </c>
      <c r="E95" s="271"/>
      <c r="F95" s="366" t="s">
        <v>11</v>
      </c>
      <c r="G95" s="272" t="s">
        <v>120</v>
      </c>
      <c r="H95" s="271" t="s">
        <v>33</v>
      </c>
      <c r="I95" s="570">
        <v>237.88</v>
      </c>
      <c r="J95" s="564">
        <v>173907.99983184799</v>
      </c>
      <c r="K95" s="562">
        <f t="shared" si="11"/>
        <v>41369235</v>
      </c>
      <c r="L95" s="10"/>
      <c r="M95" s="5"/>
    </row>
    <row r="96" spans="1:13" ht="30" customHeight="1" thickBot="1">
      <c r="A96" s="5"/>
      <c r="B96" s="9"/>
      <c r="C96" s="339"/>
      <c r="D96" s="340"/>
      <c r="E96" s="230"/>
      <c r="F96" s="230"/>
      <c r="G96" s="290"/>
      <c r="H96" s="230"/>
      <c r="I96" s="341"/>
      <c r="J96" s="309" t="s">
        <v>27</v>
      </c>
      <c r="K96" s="563">
        <f>SUM(K88:K95)</f>
        <v>359171998</v>
      </c>
      <c r="L96" s="10"/>
      <c r="M96" s="5"/>
    </row>
    <row r="97" spans="1:13" ht="30" customHeight="1" thickBot="1">
      <c r="A97" s="5"/>
      <c r="B97" s="9"/>
      <c r="C97" s="274">
        <v>74</v>
      </c>
      <c r="D97" s="410">
        <v>13</v>
      </c>
      <c r="E97" s="411" t="s">
        <v>11</v>
      </c>
      <c r="F97" s="412"/>
      <c r="G97" s="645" t="s">
        <v>121</v>
      </c>
      <c r="H97" s="646"/>
      <c r="I97" s="646"/>
      <c r="J97" s="453"/>
      <c r="K97" s="573">
        <f>SUM(K100)</f>
        <v>1492887.0000000002</v>
      </c>
      <c r="L97" s="10"/>
      <c r="M97" s="5"/>
    </row>
    <row r="98" spans="1:13" ht="30" customHeight="1" thickBot="1">
      <c r="A98" s="5"/>
      <c r="B98" s="9"/>
      <c r="C98" s="227">
        <v>75</v>
      </c>
      <c r="D98" s="413" t="s">
        <v>122</v>
      </c>
      <c r="E98" s="389" t="s">
        <v>11</v>
      </c>
      <c r="F98" s="414"/>
      <c r="G98" s="647" t="s">
        <v>121</v>
      </c>
      <c r="H98" s="648"/>
      <c r="I98" s="648"/>
      <c r="J98" s="454"/>
      <c r="K98" s="415"/>
      <c r="L98" s="10"/>
      <c r="M98" s="5"/>
    </row>
    <row r="99" spans="1:13" ht="30" customHeight="1" thickBot="1">
      <c r="A99" s="5"/>
      <c r="B99" s="206"/>
      <c r="C99" s="230">
        <f>1+C98</f>
        <v>76</v>
      </c>
      <c r="D99" s="421" t="s">
        <v>123</v>
      </c>
      <c r="E99" s="427"/>
      <c r="F99" s="428" t="s">
        <v>11</v>
      </c>
      <c r="G99" s="429" t="s">
        <v>124</v>
      </c>
      <c r="H99" s="430" t="s">
        <v>15</v>
      </c>
      <c r="I99" s="421">
        <v>45</v>
      </c>
      <c r="J99" s="576">
        <v>33175.26666666667</v>
      </c>
      <c r="K99" s="577">
        <f>I99*J99</f>
        <v>1492887.0000000002</v>
      </c>
      <c r="L99" s="10"/>
      <c r="M99" s="5"/>
    </row>
    <row r="100" spans="1:13" ht="30" customHeight="1" thickBot="1">
      <c r="A100" s="5"/>
      <c r="B100" s="9"/>
      <c r="C100" s="339"/>
      <c r="D100" s="432"/>
      <c r="E100" s="432"/>
      <c r="F100" s="432"/>
      <c r="G100" s="434"/>
      <c r="H100" s="340"/>
      <c r="I100" s="341"/>
      <c r="J100" s="309" t="s">
        <v>27</v>
      </c>
      <c r="K100" s="563">
        <f>SUM(K99)</f>
        <v>1492887.0000000002</v>
      </c>
      <c r="L100" s="10"/>
      <c r="M100" s="5"/>
    </row>
    <row r="101" spans="1:13" ht="30" customHeight="1" thickBot="1">
      <c r="A101" s="5"/>
      <c r="B101" s="9"/>
      <c r="C101" s="305">
        <f>1+C99</f>
        <v>77</v>
      </c>
      <c r="D101" s="433">
        <v>14</v>
      </c>
      <c r="E101" s="411" t="s">
        <v>11</v>
      </c>
      <c r="F101" s="435"/>
      <c r="G101" s="649" t="s">
        <v>125</v>
      </c>
      <c r="H101" s="649"/>
      <c r="I101" s="650"/>
      <c r="J101" s="453"/>
      <c r="K101" s="575">
        <f>SUM(K116,K123,K127,K140,K154)</f>
        <v>824847888</v>
      </c>
      <c r="L101" s="10"/>
      <c r="M101" s="5"/>
    </row>
    <row r="102" spans="1:13" ht="30" customHeight="1" thickBot="1">
      <c r="A102" s="5"/>
      <c r="B102" s="206"/>
      <c r="C102" s="258">
        <f t="shared" ref="C102:C153" si="12">1+C101</f>
        <v>78</v>
      </c>
      <c r="D102" s="426" t="s">
        <v>126</v>
      </c>
      <c r="E102" s="389" t="s">
        <v>11</v>
      </c>
      <c r="F102" s="315"/>
      <c r="G102" s="455" t="s">
        <v>127</v>
      </c>
      <c r="H102" s="456"/>
      <c r="I102" s="456"/>
      <c r="J102" s="454"/>
      <c r="K102" s="415"/>
      <c r="L102" s="10"/>
      <c r="M102" s="5"/>
    </row>
    <row r="103" spans="1:13" ht="30" customHeight="1">
      <c r="A103" s="5"/>
      <c r="B103" s="206"/>
      <c r="C103" s="439">
        <f t="shared" si="12"/>
        <v>79</v>
      </c>
      <c r="D103" s="438" t="s">
        <v>128</v>
      </c>
      <c r="E103" s="292"/>
      <c r="F103" s="366" t="s">
        <v>11</v>
      </c>
      <c r="G103" s="422" t="s">
        <v>129</v>
      </c>
      <c r="H103" s="423" t="s">
        <v>15</v>
      </c>
      <c r="I103" s="418">
        <v>17.7</v>
      </c>
      <c r="J103" s="580">
        <v>139241.97740112996</v>
      </c>
      <c r="K103" s="578">
        <f>I103*J103</f>
        <v>2464583</v>
      </c>
      <c r="L103" s="10"/>
      <c r="M103" s="5"/>
    </row>
    <row r="104" spans="1:13" ht="30" customHeight="1">
      <c r="A104" s="5"/>
      <c r="B104" s="206"/>
      <c r="C104" s="431">
        <f t="shared" si="12"/>
        <v>80</v>
      </c>
      <c r="D104" s="424" t="s">
        <v>130</v>
      </c>
      <c r="E104" s="239"/>
      <c r="F104" s="365" t="s">
        <v>11</v>
      </c>
      <c r="G104" s="416" t="s">
        <v>131</v>
      </c>
      <c r="H104" s="417" t="s">
        <v>15</v>
      </c>
      <c r="I104" s="419">
        <v>90.2</v>
      </c>
      <c r="J104" s="580">
        <v>247041.99556541018</v>
      </c>
      <c r="K104" s="578">
        <f t="shared" ref="K104:K115" si="13">I104*J104</f>
        <v>22283188</v>
      </c>
      <c r="L104" s="10"/>
      <c r="M104" s="5"/>
    </row>
    <row r="105" spans="1:13" ht="30" customHeight="1">
      <c r="A105" s="5"/>
      <c r="B105" s="206"/>
      <c r="C105" s="431">
        <f t="shared" si="12"/>
        <v>81</v>
      </c>
      <c r="D105" s="424" t="s">
        <v>132</v>
      </c>
      <c r="E105" s="239"/>
      <c r="F105" s="365" t="s">
        <v>11</v>
      </c>
      <c r="G105" s="416" t="s">
        <v>133</v>
      </c>
      <c r="H105" s="417" t="s">
        <v>15</v>
      </c>
      <c r="I105" s="419">
        <v>89.2</v>
      </c>
      <c r="J105" s="580">
        <v>398198.00448430493</v>
      </c>
      <c r="K105" s="578">
        <f t="shared" si="13"/>
        <v>35519262</v>
      </c>
      <c r="L105" s="10"/>
      <c r="M105" s="5"/>
    </row>
    <row r="106" spans="1:13" ht="30" customHeight="1">
      <c r="A106" s="5"/>
      <c r="B106" s="206"/>
      <c r="C106" s="431">
        <f t="shared" si="12"/>
        <v>82</v>
      </c>
      <c r="D106" s="424" t="s">
        <v>134</v>
      </c>
      <c r="E106" s="239"/>
      <c r="F106" s="365" t="s">
        <v>11</v>
      </c>
      <c r="G106" s="416" t="s">
        <v>135</v>
      </c>
      <c r="H106" s="417" t="s">
        <v>15</v>
      </c>
      <c r="I106" s="419">
        <v>109</v>
      </c>
      <c r="J106" s="580">
        <v>398198</v>
      </c>
      <c r="K106" s="578">
        <f t="shared" si="13"/>
        <v>43403582</v>
      </c>
      <c r="L106" s="10"/>
      <c r="M106" s="5"/>
    </row>
    <row r="107" spans="1:13" ht="30" customHeight="1">
      <c r="A107" s="5"/>
      <c r="B107" s="206"/>
      <c r="C107" s="431">
        <f t="shared" si="12"/>
        <v>83</v>
      </c>
      <c r="D107" s="424" t="s">
        <v>136</v>
      </c>
      <c r="E107" s="239"/>
      <c r="F107" s="365" t="s">
        <v>11</v>
      </c>
      <c r="G107" s="416" t="s">
        <v>137</v>
      </c>
      <c r="H107" s="417" t="s">
        <v>15</v>
      </c>
      <c r="I107" s="419">
        <v>67.5</v>
      </c>
      <c r="J107" s="580">
        <v>398198</v>
      </c>
      <c r="K107" s="578">
        <f t="shared" si="13"/>
        <v>26878365</v>
      </c>
      <c r="L107" s="10"/>
      <c r="M107" s="5"/>
    </row>
    <row r="108" spans="1:13" ht="30" customHeight="1">
      <c r="A108" s="5"/>
      <c r="B108" s="206"/>
      <c r="C108" s="431">
        <f t="shared" si="12"/>
        <v>84</v>
      </c>
      <c r="D108" s="424" t="s">
        <v>138</v>
      </c>
      <c r="E108" s="239"/>
      <c r="F108" s="365" t="s">
        <v>11</v>
      </c>
      <c r="G108" s="416" t="s">
        <v>139</v>
      </c>
      <c r="H108" s="417" t="s">
        <v>15</v>
      </c>
      <c r="I108" s="419">
        <v>20.6</v>
      </c>
      <c r="J108" s="580">
        <v>198253.00970873784</v>
      </c>
      <c r="K108" s="578">
        <f t="shared" si="13"/>
        <v>4084011.9999999995</v>
      </c>
      <c r="L108" s="10"/>
      <c r="M108" s="5"/>
    </row>
    <row r="109" spans="1:13" ht="21.75" customHeight="1">
      <c r="A109" s="5"/>
      <c r="B109" s="206"/>
      <c r="C109" s="431">
        <f t="shared" si="12"/>
        <v>85</v>
      </c>
      <c r="D109" s="424" t="s">
        <v>140</v>
      </c>
      <c r="E109" s="239"/>
      <c r="F109" s="365" t="s">
        <v>11</v>
      </c>
      <c r="G109" s="416" t="s">
        <v>141</v>
      </c>
      <c r="H109" s="417" t="s">
        <v>15</v>
      </c>
      <c r="I109" s="419">
        <v>28.2</v>
      </c>
      <c r="J109" s="580">
        <v>198253.01418439718</v>
      </c>
      <c r="K109" s="578">
        <f t="shared" si="13"/>
        <v>5590735</v>
      </c>
      <c r="L109" s="10"/>
      <c r="M109" s="5"/>
    </row>
    <row r="110" spans="1:13" ht="30" customHeight="1">
      <c r="A110" s="5"/>
      <c r="B110" s="206"/>
      <c r="C110" s="431">
        <f t="shared" si="12"/>
        <v>86</v>
      </c>
      <c r="D110" s="440" t="s">
        <v>142</v>
      </c>
      <c r="E110" s="239"/>
      <c r="F110" s="365" t="s">
        <v>11</v>
      </c>
      <c r="G110" s="416" t="s">
        <v>143</v>
      </c>
      <c r="H110" s="417" t="s">
        <v>15</v>
      </c>
      <c r="I110" s="419">
        <v>26.2</v>
      </c>
      <c r="J110" s="580">
        <v>1720311.9847328244</v>
      </c>
      <c r="K110" s="578">
        <f t="shared" si="13"/>
        <v>45072174</v>
      </c>
      <c r="L110" s="10"/>
      <c r="M110" s="5"/>
    </row>
    <row r="111" spans="1:13" ht="30" customHeight="1">
      <c r="A111" s="5"/>
      <c r="B111" s="206"/>
      <c r="C111" s="431">
        <f t="shared" si="12"/>
        <v>87</v>
      </c>
      <c r="D111" s="440" t="s">
        <v>144</v>
      </c>
      <c r="E111" s="239"/>
      <c r="F111" s="365" t="s">
        <v>11</v>
      </c>
      <c r="G111" s="416" t="s">
        <v>145</v>
      </c>
      <c r="H111" s="417" t="s">
        <v>15</v>
      </c>
      <c r="I111" s="419">
        <v>55.4</v>
      </c>
      <c r="J111" s="580">
        <v>398197.99638989172</v>
      </c>
      <c r="K111" s="578">
        <f t="shared" si="13"/>
        <v>22060169</v>
      </c>
      <c r="L111" s="10"/>
      <c r="M111" s="5"/>
    </row>
    <row r="112" spans="1:13" ht="30" customHeight="1">
      <c r="A112" s="5"/>
      <c r="B112" s="206"/>
      <c r="C112" s="431">
        <f t="shared" si="12"/>
        <v>88</v>
      </c>
      <c r="D112" s="438" t="s">
        <v>146</v>
      </c>
      <c r="E112" s="239"/>
      <c r="F112" s="365" t="s">
        <v>11</v>
      </c>
      <c r="G112" s="416" t="s">
        <v>147</v>
      </c>
      <c r="H112" s="417" t="s">
        <v>15</v>
      </c>
      <c r="I112" s="419">
        <v>15</v>
      </c>
      <c r="J112" s="580">
        <v>139242</v>
      </c>
      <c r="K112" s="578">
        <f t="shared" si="13"/>
        <v>2088630</v>
      </c>
      <c r="L112" s="10"/>
      <c r="M112" s="5"/>
    </row>
    <row r="113" spans="1:13" ht="30" customHeight="1">
      <c r="A113" s="5"/>
      <c r="B113" s="206"/>
      <c r="C113" s="431">
        <f t="shared" si="12"/>
        <v>89</v>
      </c>
      <c r="D113" s="440" t="s">
        <v>148</v>
      </c>
      <c r="E113" s="239"/>
      <c r="F113" s="365" t="s">
        <v>11</v>
      </c>
      <c r="G113" s="416" t="s">
        <v>149</v>
      </c>
      <c r="H113" s="417" t="s">
        <v>15</v>
      </c>
      <c r="I113" s="419">
        <v>14.4</v>
      </c>
      <c r="J113" s="580">
        <v>35987.013888888891</v>
      </c>
      <c r="K113" s="578">
        <f t="shared" si="13"/>
        <v>518213.00000000006</v>
      </c>
      <c r="L113" s="10"/>
      <c r="M113" s="5"/>
    </row>
    <row r="114" spans="1:13" ht="30" customHeight="1">
      <c r="A114" s="5"/>
      <c r="B114" s="206"/>
      <c r="C114" s="431">
        <f t="shared" si="12"/>
        <v>90</v>
      </c>
      <c r="D114" s="440" t="s">
        <v>150</v>
      </c>
      <c r="E114" s="239"/>
      <c r="F114" s="365" t="s">
        <v>11</v>
      </c>
      <c r="G114" s="416" t="s">
        <v>151</v>
      </c>
      <c r="H114" s="417" t="s">
        <v>15</v>
      </c>
      <c r="I114" s="419">
        <v>133</v>
      </c>
      <c r="J114" s="580">
        <v>42282.15789473684</v>
      </c>
      <c r="K114" s="578">
        <f t="shared" si="13"/>
        <v>5623527</v>
      </c>
      <c r="L114" s="10"/>
      <c r="M114" s="5"/>
    </row>
    <row r="115" spans="1:13" ht="30" customHeight="1" thickBot="1">
      <c r="A115" s="5"/>
      <c r="B115" s="206"/>
      <c r="C115" s="431">
        <f t="shared" si="12"/>
        <v>91</v>
      </c>
      <c r="D115" s="440" t="s">
        <v>152</v>
      </c>
      <c r="E115" s="239"/>
      <c r="F115" s="365" t="s">
        <v>11</v>
      </c>
      <c r="G115" s="416" t="s">
        <v>153</v>
      </c>
      <c r="H115" s="417" t="s">
        <v>15</v>
      </c>
      <c r="I115" s="419">
        <v>469.2</v>
      </c>
      <c r="J115" s="580">
        <v>55825.999573742542</v>
      </c>
      <c r="K115" s="578">
        <f t="shared" si="13"/>
        <v>26193559</v>
      </c>
      <c r="L115" s="10"/>
      <c r="M115" s="5"/>
    </row>
    <row r="116" spans="1:13" ht="30" customHeight="1" thickBot="1">
      <c r="A116" s="5"/>
      <c r="B116" s="206"/>
      <c r="C116" s="487"/>
      <c r="D116" s="432"/>
      <c r="E116" s="432"/>
      <c r="F116" s="489"/>
      <c r="G116" s="490"/>
      <c r="H116" s="340"/>
      <c r="I116" s="341"/>
      <c r="J116" s="309" t="s">
        <v>27</v>
      </c>
      <c r="K116" s="563">
        <f>SUM(K103:K115)</f>
        <v>241779999</v>
      </c>
      <c r="L116" s="10"/>
      <c r="M116" s="5"/>
    </row>
    <row r="117" spans="1:13" ht="30" customHeight="1" thickBot="1">
      <c r="A117" s="5"/>
      <c r="B117" s="9"/>
      <c r="C117" s="258">
        <f>1+C115</f>
        <v>92</v>
      </c>
      <c r="D117" s="426" t="s">
        <v>154</v>
      </c>
      <c r="E117" s="389" t="s">
        <v>11</v>
      </c>
      <c r="F117" s="258"/>
      <c r="G117" s="455" t="s">
        <v>155</v>
      </c>
      <c r="H117" s="456"/>
      <c r="I117" s="456"/>
      <c r="J117" s="454"/>
      <c r="K117" s="415"/>
      <c r="L117" s="10"/>
      <c r="M117" s="5"/>
    </row>
    <row r="118" spans="1:13" ht="30" customHeight="1">
      <c r="A118" s="5"/>
      <c r="B118" s="206"/>
      <c r="C118" s="437">
        <f t="shared" si="12"/>
        <v>93</v>
      </c>
      <c r="D118" s="409" t="s">
        <v>156</v>
      </c>
      <c r="E118" s="292"/>
      <c r="F118" s="365" t="s">
        <v>11</v>
      </c>
      <c r="G118" s="441" t="s">
        <v>157</v>
      </c>
      <c r="H118" s="409" t="s">
        <v>15</v>
      </c>
      <c r="I118" s="409">
        <v>65</v>
      </c>
      <c r="J118" s="580">
        <v>73124.261538461535</v>
      </c>
      <c r="K118" s="578">
        <f>I118*J118</f>
        <v>4753077</v>
      </c>
      <c r="L118" s="10"/>
      <c r="M118" s="5"/>
    </row>
    <row r="119" spans="1:13" ht="30" customHeight="1">
      <c r="A119" s="5"/>
      <c r="B119" s="206"/>
      <c r="C119" s="431">
        <f t="shared" si="12"/>
        <v>94</v>
      </c>
      <c r="D119" s="403" t="s">
        <v>158</v>
      </c>
      <c r="E119" s="239"/>
      <c r="F119" s="365" t="s">
        <v>11</v>
      </c>
      <c r="G119" s="404" t="s">
        <v>159</v>
      </c>
      <c r="H119" s="403" t="s">
        <v>15</v>
      </c>
      <c r="I119" s="403">
        <v>74</v>
      </c>
      <c r="J119" s="580">
        <v>245979</v>
      </c>
      <c r="K119" s="578">
        <f t="shared" ref="K119:K122" si="14">I119*J119</f>
        <v>18202446</v>
      </c>
      <c r="L119" s="10"/>
      <c r="M119" s="5"/>
    </row>
    <row r="120" spans="1:13" ht="30" customHeight="1">
      <c r="A120" s="5"/>
      <c r="B120" s="206"/>
      <c r="C120" s="431">
        <f t="shared" si="12"/>
        <v>95</v>
      </c>
      <c r="D120" s="403" t="s">
        <v>160</v>
      </c>
      <c r="E120" s="239"/>
      <c r="F120" s="365" t="s">
        <v>11</v>
      </c>
      <c r="G120" s="404" t="s">
        <v>161</v>
      </c>
      <c r="H120" s="403" t="s">
        <v>15</v>
      </c>
      <c r="I120" s="403">
        <v>1</v>
      </c>
      <c r="J120" s="580">
        <v>124527</v>
      </c>
      <c r="K120" s="578">
        <f t="shared" si="14"/>
        <v>124527</v>
      </c>
      <c r="L120" s="10"/>
      <c r="M120" s="5"/>
    </row>
    <row r="121" spans="1:13" ht="30" customHeight="1">
      <c r="A121" s="5"/>
      <c r="B121" s="206"/>
      <c r="C121" s="431">
        <f t="shared" si="12"/>
        <v>96</v>
      </c>
      <c r="D121" s="403" t="s">
        <v>162</v>
      </c>
      <c r="E121" s="239"/>
      <c r="F121" s="365" t="s">
        <v>11</v>
      </c>
      <c r="G121" s="404" t="s">
        <v>163</v>
      </c>
      <c r="H121" s="403" t="s">
        <v>15</v>
      </c>
      <c r="I121" s="403">
        <v>75</v>
      </c>
      <c r="J121" s="580">
        <v>149238.6</v>
      </c>
      <c r="K121" s="578">
        <f t="shared" si="14"/>
        <v>11192895</v>
      </c>
      <c r="L121" s="10"/>
      <c r="M121" s="5"/>
    </row>
    <row r="122" spans="1:13" ht="30" customHeight="1" thickBot="1">
      <c r="A122" s="5"/>
      <c r="B122" s="206"/>
      <c r="C122" s="431">
        <f t="shared" si="12"/>
        <v>97</v>
      </c>
      <c r="D122" s="403" t="s">
        <v>164</v>
      </c>
      <c r="E122" s="239"/>
      <c r="F122" s="365" t="s">
        <v>11</v>
      </c>
      <c r="G122" s="404" t="s">
        <v>165</v>
      </c>
      <c r="H122" s="403" t="s">
        <v>15</v>
      </c>
      <c r="I122" s="403">
        <v>148</v>
      </c>
      <c r="J122" s="580">
        <v>163735.29729729731</v>
      </c>
      <c r="K122" s="578">
        <f t="shared" si="14"/>
        <v>24232824</v>
      </c>
      <c r="L122" s="10"/>
      <c r="M122" s="5"/>
    </row>
    <row r="123" spans="1:13" ht="30" customHeight="1" thickBot="1">
      <c r="A123" s="5"/>
      <c r="B123" s="206"/>
      <c r="C123" s="487"/>
      <c r="D123" s="432"/>
      <c r="E123" s="488"/>
      <c r="F123" s="406"/>
      <c r="G123" s="490"/>
      <c r="H123" s="432"/>
      <c r="I123" s="491"/>
      <c r="J123" s="306" t="s">
        <v>27</v>
      </c>
      <c r="K123" s="592">
        <f>SUM(K118:K122)</f>
        <v>58505769</v>
      </c>
      <c r="L123" s="10"/>
      <c r="M123" s="5"/>
    </row>
    <row r="124" spans="1:13" ht="30" customHeight="1" thickBot="1">
      <c r="A124" s="5"/>
      <c r="B124" s="206"/>
      <c r="C124" s="253">
        <f>1+C122</f>
        <v>98</v>
      </c>
      <c r="D124" s="426" t="s">
        <v>166</v>
      </c>
      <c r="E124" s="389" t="s">
        <v>11</v>
      </c>
      <c r="F124" s="258"/>
      <c r="G124" s="651" t="s">
        <v>167</v>
      </c>
      <c r="H124" s="651"/>
      <c r="I124" s="652"/>
      <c r="J124" s="454"/>
      <c r="K124" s="415"/>
      <c r="L124" s="10"/>
      <c r="M124" s="5"/>
    </row>
    <row r="125" spans="1:13" ht="147" customHeight="1">
      <c r="A125" s="5"/>
      <c r="B125" s="206"/>
      <c r="C125" s="437">
        <f t="shared" si="12"/>
        <v>99</v>
      </c>
      <c r="D125" s="409" t="s">
        <v>168</v>
      </c>
      <c r="E125" s="292"/>
      <c r="F125" s="365" t="s">
        <v>11</v>
      </c>
      <c r="G125" s="407" t="s">
        <v>169</v>
      </c>
      <c r="H125" s="409" t="s">
        <v>20</v>
      </c>
      <c r="I125" s="409">
        <v>1</v>
      </c>
      <c r="J125" s="580">
        <v>37867048</v>
      </c>
      <c r="K125" s="581">
        <f>I125*J125</f>
        <v>37867048</v>
      </c>
      <c r="L125" s="10"/>
      <c r="M125" s="5"/>
    </row>
    <row r="126" spans="1:13" ht="156" customHeight="1" thickBot="1">
      <c r="A126" s="5"/>
      <c r="B126" s="206"/>
      <c r="C126" s="431">
        <f t="shared" si="12"/>
        <v>100</v>
      </c>
      <c r="D126" s="403" t="s">
        <v>170</v>
      </c>
      <c r="E126" s="239"/>
      <c r="F126" s="365" t="s">
        <v>11</v>
      </c>
      <c r="G126" s="404" t="s">
        <v>171</v>
      </c>
      <c r="H126" s="403" t="s">
        <v>20</v>
      </c>
      <c r="I126" s="403">
        <v>1</v>
      </c>
      <c r="J126" s="582">
        <v>37867048</v>
      </c>
      <c r="K126" s="581">
        <f>I126*J126</f>
        <v>37867048</v>
      </c>
      <c r="L126" s="10"/>
      <c r="M126" s="5"/>
    </row>
    <row r="127" spans="1:13" ht="30" customHeight="1" thickBot="1">
      <c r="A127" s="5"/>
      <c r="B127" s="206"/>
      <c r="C127" s="492"/>
      <c r="D127" s="340"/>
      <c r="E127" s="432"/>
      <c r="F127" s="432"/>
      <c r="G127" s="490"/>
      <c r="H127" s="432"/>
      <c r="I127" s="491"/>
      <c r="J127" s="306" t="s">
        <v>27</v>
      </c>
      <c r="K127" s="592">
        <f>SUM(K125:K126)</f>
        <v>75734096</v>
      </c>
      <c r="L127" s="10"/>
      <c r="M127" s="5"/>
    </row>
    <row r="128" spans="1:13" ht="30" customHeight="1" thickBot="1">
      <c r="A128" s="5"/>
      <c r="B128" s="9"/>
      <c r="C128" s="258">
        <f>1+C126</f>
        <v>101</v>
      </c>
      <c r="D128" s="426" t="s">
        <v>172</v>
      </c>
      <c r="E128" s="389" t="s">
        <v>11</v>
      </c>
      <c r="F128" s="258"/>
      <c r="G128" s="643" t="s">
        <v>173</v>
      </c>
      <c r="H128" s="643"/>
      <c r="I128" s="644"/>
      <c r="J128" s="454"/>
      <c r="K128" s="415"/>
      <c r="L128" s="10"/>
      <c r="M128" s="5"/>
    </row>
    <row r="129" spans="1:13" ht="57.75" customHeight="1">
      <c r="A129" s="5"/>
      <c r="B129" s="206"/>
      <c r="C129" s="437">
        <f t="shared" si="12"/>
        <v>102</v>
      </c>
      <c r="D129" s="409" t="s">
        <v>174</v>
      </c>
      <c r="E129" s="292"/>
      <c r="F129" s="365" t="s">
        <v>11</v>
      </c>
      <c r="G129" s="407" t="s">
        <v>175</v>
      </c>
      <c r="H129" s="409" t="s">
        <v>20</v>
      </c>
      <c r="I129" s="409">
        <v>51</v>
      </c>
      <c r="J129" s="580">
        <v>149913</v>
      </c>
      <c r="K129" s="581">
        <f>I129*J129</f>
        <v>7645563</v>
      </c>
      <c r="L129" s="10"/>
      <c r="M129" s="5"/>
    </row>
    <row r="130" spans="1:13" ht="29.25" customHeight="1">
      <c r="A130" s="5"/>
      <c r="B130" s="206"/>
      <c r="C130" s="431">
        <f t="shared" si="12"/>
        <v>103</v>
      </c>
      <c r="D130" s="403" t="s">
        <v>176</v>
      </c>
      <c r="E130" s="239"/>
      <c r="F130" s="365" t="s">
        <v>11</v>
      </c>
      <c r="G130" s="404" t="s">
        <v>177</v>
      </c>
      <c r="H130" s="403" t="s">
        <v>20</v>
      </c>
      <c r="I130" s="403">
        <v>80</v>
      </c>
      <c r="J130" s="580">
        <v>69956</v>
      </c>
      <c r="K130" s="581">
        <f t="shared" ref="K130:K139" si="15">I130*J130</f>
        <v>5596480</v>
      </c>
      <c r="L130" s="10"/>
      <c r="M130" s="5"/>
    </row>
    <row r="131" spans="1:13" ht="57.75" customHeight="1">
      <c r="A131" s="5"/>
      <c r="B131" s="206"/>
      <c r="C131" s="431">
        <f t="shared" si="12"/>
        <v>104</v>
      </c>
      <c r="D131" s="403" t="s">
        <v>178</v>
      </c>
      <c r="E131" s="239"/>
      <c r="F131" s="365" t="s">
        <v>11</v>
      </c>
      <c r="G131" s="404" t="s">
        <v>179</v>
      </c>
      <c r="H131" s="403" t="s">
        <v>20</v>
      </c>
      <c r="I131" s="403">
        <v>5</v>
      </c>
      <c r="J131" s="580">
        <v>157216</v>
      </c>
      <c r="K131" s="581">
        <f t="shared" si="15"/>
        <v>786080</v>
      </c>
      <c r="L131" s="10"/>
      <c r="M131" s="5"/>
    </row>
    <row r="132" spans="1:13" ht="56.25" customHeight="1">
      <c r="A132" s="5"/>
      <c r="B132" s="206"/>
      <c r="C132" s="431">
        <f t="shared" si="12"/>
        <v>105</v>
      </c>
      <c r="D132" s="403" t="s">
        <v>180</v>
      </c>
      <c r="E132" s="239"/>
      <c r="F132" s="365" t="s">
        <v>11</v>
      </c>
      <c r="G132" s="404" t="s">
        <v>181</v>
      </c>
      <c r="H132" s="405" t="s">
        <v>20</v>
      </c>
      <c r="I132" s="420">
        <v>10</v>
      </c>
      <c r="J132" s="580">
        <v>130563</v>
      </c>
      <c r="K132" s="581">
        <f t="shared" si="15"/>
        <v>1305630</v>
      </c>
      <c r="L132" s="10"/>
      <c r="M132" s="5"/>
    </row>
    <row r="133" spans="1:13" ht="33" customHeight="1">
      <c r="A133" s="5"/>
      <c r="B133" s="206"/>
      <c r="C133" s="431">
        <f t="shared" si="12"/>
        <v>106</v>
      </c>
      <c r="D133" s="403" t="s">
        <v>182</v>
      </c>
      <c r="E133" s="239"/>
      <c r="F133" s="365" t="s">
        <v>11</v>
      </c>
      <c r="G133" s="404" t="s">
        <v>183</v>
      </c>
      <c r="H133" s="405" t="s">
        <v>20</v>
      </c>
      <c r="I133" s="420">
        <v>5</v>
      </c>
      <c r="J133" s="580">
        <v>273491</v>
      </c>
      <c r="K133" s="581">
        <f t="shared" si="15"/>
        <v>1367455</v>
      </c>
      <c r="L133" s="10"/>
      <c r="M133" s="5"/>
    </row>
    <row r="134" spans="1:13" ht="30" customHeight="1">
      <c r="A134" s="5"/>
      <c r="B134" s="206"/>
      <c r="C134" s="431">
        <f t="shared" si="12"/>
        <v>107</v>
      </c>
      <c r="D134" s="403" t="s">
        <v>184</v>
      </c>
      <c r="E134" s="239"/>
      <c r="F134" s="365" t="s">
        <v>11</v>
      </c>
      <c r="G134" s="404" t="s">
        <v>185</v>
      </c>
      <c r="H134" s="408" t="s">
        <v>20</v>
      </c>
      <c r="I134" s="425">
        <v>5</v>
      </c>
      <c r="J134" s="580">
        <v>121276</v>
      </c>
      <c r="K134" s="581">
        <f t="shared" si="15"/>
        <v>606380</v>
      </c>
      <c r="L134" s="10"/>
      <c r="M134" s="5"/>
    </row>
    <row r="135" spans="1:13" ht="30" customHeight="1">
      <c r="A135" s="5"/>
      <c r="B135" s="206"/>
      <c r="C135" s="431">
        <f t="shared" si="12"/>
        <v>108</v>
      </c>
      <c r="D135" s="403" t="s">
        <v>186</v>
      </c>
      <c r="E135" s="239"/>
      <c r="F135" s="365" t="s">
        <v>11</v>
      </c>
      <c r="G135" s="404" t="s">
        <v>187</v>
      </c>
      <c r="H135" s="405" t="s">
        <v>20</v>
      </c>
      <c r="I135" s="420">
        <v>10</v>
      </c>
      <c r="J135" s="580">
        <v>132849.5</v>
      </c>
      <c r="K135" s="581">
        <f t="shared" si="15"/>
        <v>1328495</v>
      </c>
      <c r="L135" s="10"/>
      <c r="M135" s="5"/>
    </row>
    <row r="136" spans="1:13" ht="30" customHeight="1">
      <c r="A136" s="5"/>
      <c r="B136" s="206"/>
      <c r="C136" s="431">
        <f t="shared" si="12"/>
        <v>109</v>
      </c>
      <c r="D136" s="403" t="s">
        <v>188</v>
      </c>
      <c r="E136" s="239"/>
      <c r="F136" s="365" t="s">
        <v>11</v>
      </c>
      <c r="G136" s="404" t="s">
        <v>189</v>
      </c>
      <c r="H136" s="405" t="s">
        <v>20</v>
      </c>
      <c r="I136" s="420">
        <v>52.5</v>
      </c>
      <c r="J136" s="580">
        <v>153088</v>
      </c>
      <c r="K136" s="581">
        <f t="shared" si="15"/>
        <v>8037120</v>
      </c>
      <c r="L136" s="10"/>
      <c r="M136" s="5"/>
    </row>
    <row r="137" spans="1:13" ht="57.75" customHeight="1">
      <c r="A137" s="5"/>
      <c r="B137" s="206"/>
      <c r="C137" s="431">
        <f t="shared" si="12"/>
        <v>110</v>
      </c>
      <c r="D137" s="403" t="s">
        <v>190</v>
      </c>
      <c r="E137" s="239"/>
      <c r="F137" s="365" t="s">
        <v>11</v>
      </c>
      <c r="G137" s="404" t="s">
        <v>191</v>
      </c>
      <c r="H137" s="405" t="s">
        <v>20</v>
      </c>
      <c r="I137" s="420">
        <v>20</v>
      </c>
      <c r="J137" s="580">
        <v>157216</v>
      </c>
      <c r="K137" s="581">
        <f t="shared" si="15"/>
        <v>3144320</v>
      </c>
      <c r="L137" s="10"/>
      <c r="M137" s="5"/>
    </row>
    <row r="138" spans="1:13" ht="42" customHeight="1">
      <c r="A138" s="5"/>
      <c r="B138" s="206"/>
      <c r="C138" s="431">
        <f t="shared" si="12"/>
        <v>111</v>
      </c>
      <c r="D138" s="403" t="s">
        <v>192</v>
      </c>
      <c r="E138" s="239"/>
      <c r="F138" s="365" t="s">
        <v>11</v>
      </c>
      <c r="G138" s="404" t="s">
        <v>193</v>
      </c>
      <c r="H138" s="405" t="s">
        <v>20</v>
      </c>
      <c r="I138" s="420">
        <v>30</v>
      </c>
      <c r="J138" s="580">
        <v>152862</v>
      </c>
      <c r="K138" s="581">
        <f t="shared" si="15"/>
        <v>4585860</v>
      </c>
      <c r="L138" s="10"/>
      <c r="M138" s="5"/>
    </row>
    <row r="139" spans="1:13" ht="30" customHeight="1" thickBot="1">
      <c r="A139" s="5"/>
      <c r="B139" s="206"/>
      <c r="C139" s="431">
        <f t="shared" si="12"/>
        <v>112</v>
      </c>
      <c r="D139" s="403" t="s">
        <v>194</v>
      </c>
      <c r="E139" s="239"/>
      <c r="F139" s="365" t="s">
        <v>11</v>
      </c>
      <c r="G139" s="404" t="s">
        <v>195</v>
      </c>
      <c r="H139" s="405" t="s">
        <v>20</v>
      </c>
      <c r="I139" s="420">
        <v>30</v>
      </c>
      <c r="J139" s="580">
        <v>162471</v>
      </c>
      <c r="K139" s="581">
        <f t="shared" si="15"/>
        <v>4874130</v>
      </c>
      <c r="L139" s="10"/>
      <c r="M139" s="5"/>
    </row>
    <row r="140" spans="1:13" ht="30" customHeight="1" thickBot="1">
      <c r="A140" s="5"/>
      <c r="B140" s="206"/>
      <c r="C140" s="492"/>
      <c r="D140" s="340"/>
      <c r="E140" s="432"/>
      <c r="F140" s="432"/>
      <c r="G140" s="490"/>
      <c r="H140" s="340"/>
      <c r="I140" s="341"/>
      <c r="J140" s="309" t="s">
        <v>27</v>
      </c>
      <c r="K140" s="563">
        <f>SUM(K129:K139)</f>
        <v>39277513</v>
      </c>
      <c r="L140" s="10"/>
      <c r="M140" s="5"/>
    </row>
    <row r="141" spans="1:13" ht="30" customHeight="1" thickBot="1">
      <c r="A141" s="5"/>
      <c r="B141" s="9"/>
      <c r="C141" s="258">
        <f>1+C139</f>
        <v>113</v>
      </c>
      <c r="D141" s="426" t="s">
        <v>196</v>
      </c>
      <c r="E141" s="389" t="s">
        <v>11</v>
      </c>
      <c r="F141" s="258"/>
      <c r="G141" s="455" t="s">
        <v>197</v>
      </c>
      <c r="H141" s="456"/>
      <c r="I141" s="456"/>
      <c r="J141" s="454"/>
      <c r="K141" s="415"/>
      <c r="L141" s="10"/>
      <c r="M141" s="5"/>
    </row>
    <row r="142" spans="1:13" ht="64.5" customHeight="1">
      <c r="A142" s="5"/>
      <c r="B142" s="206"/>
      <c r="C142" s="437">
        <f t="shared" si="12"/>
        <v>114</v>
      </c>
      <c r="D142" s="409" t="s">
        <v>198</v>
      </c>
      <c r="E142" s="292"/>
      <c r="F142" s="365" t="s">
        <v>11</v>
      </c>
      <c r="G142" s="407" t="s">
        <v>199</v>
      </c>
      <c r="H142" s="408" t="s">
        <v>20</v>
      </c>
      <c r="I142" s="425">
        <v>20</v>
      </c>
      <c r="J142" s="580">
        <v>14178995</v>
      </c>
      <c r="K142" s="585">
        <f>I142*J142</f>
        <v>283579900</v>
      </c>
      <c r="L142" s="10"/>
      <c r="M142" s="5"/>
    </row>
    <row r="143" spans="1:13" ht="30" customHeight="1">
      <c r="A143" s="5"/>
      <c r="B143" s="206"/>
      <c r="C143" s="431">
        <f t="shared" si="12"/>
        <v>115</v>
      </c>
      <c r="D143" s="403" t="s">
        <v>200</v>
      </c>
      <c r="E143" s="292"/>
      <c r="F143" s="365" t="s">
        <v>11</v>
      </c>
      <c r="G143" s="407" t="s">
        <v>201</v>
      </c>
      <c r="H143" s="403" t="s">
        <v>20</v>
      </c>
      <c r="I143" s="420">
        <v>20</v>
      </c>
      <c r="J143" s="580">
        <v>477961</v>
      </c>
      <c r="K143" s="583">
        <f t="shared" ref="K143:K153" si="16">I143*J143</f>
        <v>9559220</v>
      </c>
      <c r="L143" s="10"/>
      <c r="M143" s="5"/>
    </row>
    <row r="144" spans="1:13" ht="43.5" customHeight="1">
      <c r="A144" s="5"/>
      <c r="B144" s="206"/>
      <c r="C144" s="431">
        <f t="shared" si="12"/>
        <v>116</v>
      </c>
      <c r="D144" s="403" t="s">
        <v>202</v>
      </c>
      <c r="E144" s="239"/>
      <c r="F144" s="365" t="s">
        <v>11</v>
      </c>
      <c r="G144" s="404" t="s">
        <v>203</v>
      </c>
      <c r="H144" s="403" t="s">
        <v>20</v>
      </c>
      <c r="I144" s="420">
        <v>20</v>
      </c>
      <c r="J144" s="580">
        <v>2797362</v>
      </c>
      <c r="K144" s="583">
        <f t="shared" si="16"/>
        <v>55947240</v>
      </c>
      <c r="L144" s="10"/>
      <c r="M144" s="5"/>
    </row>
    <row r="145" spans="1:13" ht="30" customHeight="1">
      <c r="A145" s="5"/>
      <c r="B145" s="206"/>
      <c r="C145" s="431">
        <f t="shared" si="12"/>
        <v>117</v>
      </c>
      <c r="D145" s="403" t="s">
        <v>204</v>
      </c>
      <c r="E145" s="239"/>
      <c r="F145" s="365" t="s">
        <v>11</v>
      </c>
      <c r="G145" s="404" t="s">
        <v>205</v>
      </c>
      <c r="H145" s="403" t="s">
        <v>20</v>
      </c>
      <c r="I145" s="420">
        <v>20</v>
      </c>
      <c r="J145" s="580">
        <v>1173013</v>
      </c>
      <c r="K145" s="583">
        <f t="shared" si="16"/>
        <v>23460260</v>
      </c>
      <c r="L145" s="10"/>
      <c r="M145" s="5"/>
    </row>
    <row r="146" spans="1:13" ht="30" customHeight="1">
      <c r="A146" s="5"/>
      <c r="B146" s="206"/>
      <c r="C146" s="431">
        <f t="shared" si="12"/>
        <v>118</v>
      </c>
      <c r="D146" s="403" t="s">
        <v>206</v>
      </c>
      <c r="E146" s="239"/>
      <c r="F146" s="365" t="s">
        <v>11</v>
      </c>
      <c r="G146" s="404" t="s">
        <v>207</v>
      </c>
      <c r="H146" s="403" t="s">
        <v>20</v>
      </c>
      <c r="I146" s="420">
        <v>1</v>
      </c>
      <c r="J146" s="580">
        <v>3089879</v>
      </c>
      <c r="K146" s="583">
        <f t="shared" si="16"/>
        <v>3089879</v>
      </c>
      <c r="L146" s="10"/>
      <c r="M146" s="5"/>
    </row>
    <row r="147" spans="1:13" ht="30" customHeight="1">
      <c r="A147" s="5"/>
      <c r="B147" s="206"/>
      <c r="C147" s="431">
        <f t="shared" si="12"/>
        <v>119</v>
      </c>
      <c r="D147" s="403" t="s">
        <v>208</v>
      </c>
      <c r="E147" s="239"/>
      <c r="F147" s="365" t="s">
        <v>11</v>
      </c>
      <c r="G147" s="404" t="s">
        <v>209</v>
      </c>
      <c r="H147" s="403" t="s">
        <v>20</v>
      </c>
      <c r="I147" s="420">
        <v>5</v>
      </c>
      <c r="J147" s="580">
        <v>2790715</v>
      </c>
      <c r="K147" s="583">
        <f t="shared" si="16"/>
        <v>13953575</v>
      </c>
      <c r="L147" s="10"/>
      <c r="M147" s="5"/>
    </row>
    <row r="148" spans="1:13" ht="30" customHeight="1">
      <c r="A148" s="5"/>
      <c r="B148" s="206"/>
      <c r="C148" s="431">
        <f t="shared" si="12"/>
        <v>120</v>
      </c>
      <c r="D148" s="403" t="s">
        <v>210</v>
      </c>
      <c r="E148" s="239"/>
      <c r="F148" s="365" t="s">
        <v>11</v>
      </c>
      <c r="G148" s="404" t="s">
        <v>211</v>
      </c>
      <c r="H148" s="403" t="s">
        <v>20</v>
      </c>
      <c r="I148" s="420">
        <v>1</v>
      </c>
      <c r="J148" s="580">
        <v>2644456</v>
      </c>
      <c r="K148" s="583">
        <f t="shared" si="16"/>
        <v>2644456</v>
      </c>
      <c r="L148" s="10"/>
      <c r="M148" s="5"/>
    </row>
    <row r="149" spans="1:13" ht="19.5" customHeight="1">
      <c r="A149" s="5"/>
      <c r="B149" s="206"/>
      <c r="C149" s="431">
        <f t="shared" si="12"/>
        <v>121</v>
      </c>
      <c r="D149" s="403" t="s">
        <v>212</v>
      </c>
      <c r="E149" s="239"/>
      <c r="F149" s="365" t="s">
        <v>11</v>
      </c>
      <c r="G149" s="404" t="s">
        <v>213</v>
      </c>
      <c r="H149" s="403" t="s">
        <v>20</v>
      </c>
      <c r="I149" s="420">
        <v>20</v>
      </c>
      <c r="J149" s="580">
        <v>144775</v>
      </c>
      <c r="K149" s="586">
        <f t="shared" si="16"/>
        <v>2895500</v>
      </c>
      <c r="L149" s="10"/>
      <c r="M149" s="5"/>
    </row>
    <row r="150" spans="1:13" ht="15" customHeight="1">
      <c r="A150" s="5"/>
      <c r="B150" s="206"/>
      <c r="C150" s="431">
        <f t="shared" si="12"/>
        <v>122</v>
      </c>
      <c r="D150" s="403" t="s">
        <v>214</v>
      </c>
      <c r="E150" s="239"/>
      <c r="F150" s="365" t="s">
        <v>11</v>
      </c>
      <c r="G150" s="404" t="s">
        <v>215</v>
      </c>
      <c r="H150" s="403" t="s">
        <v>20</v>
      </c>
      <c r="I150" s="420">
        <v>20</v>
      </c>
      <c r="J150" s="580">
        <v>214580</v>
      </c>
      <c r="K150" s="583">
        <f t="shared" si="16"/>
        <v>4291600</v>
      </c>
      <c r="L150" s="10"/>
      <c r="M150" s="5"/>
    </row>
    <row r="151" spans="1:13" ht="30" customHeight="1">
      <c r="A151" s="5"/>
      <c r="B151" s="206"/>
      <c r="C151" s="431">
        <f t="shared" si="12"/>
        <v>123</v>
      </c>
      <c r="D151" s="403" t="s">
        <v>216</v>
      </c>
      <c r="E151" s="239"/>
      <c r="F151" s="365" t="s">
        <v>11</v>
      </c>
      <c r="G151" s="404" t="s">
        <v>217</v>
      </c>
      <c r="H151" s="403" t="s">
        <v>218</v>
      </c>
      <c r="I151" s="403">
        <v>0.5</v>
      </c>
      <c r="J151" s="580">
        <v>8410510</v>
      </c>
      <c r="K151" s="583">
        <f t="shared" si="16"/>
        <v>4205255</v>
      </c>
      <c r="L151" s="10"/>
      <c r="M151" s="5"/>
    </row>
    <row r="152" spans="1:13" ht="30" customHeight="1">
      <c r="A152" s="5"/>
      <c r="B152" s="206"/>
      <c r="C152" s="431">
        <f t="shared" si="12"/>
        <v>124</v>
      </c>
      <c r="D152" s="403" t="s">
        <v>219</v>
      </c>
      <c r="E152" s="239"/>
      <c r="F152" s="365" t="s">
        <v>11</v>
      </c>
      <c r="G152" s="404" t="s">
        <v>220</v>
      </c>
      <c r="H152" s="403" t="s">
        <v>218</v>
      </c>
      <c r="I152" s="403">
        <v>0.5</v>
      </c>
      <c r="J152" s="580">
        <v>7913066</v>
      </c>
      <c r="K152" s="583">
        <f t="shared" si="16"/>
        <v>3956533</v>
      </c>
      <c r="L152" s="10"/>
      <c r="M152" s="5"/>
    </row>
    <row r="153" spans="1:13" ht="30" customHeight="1" thickBot="1">
      <c r="A153" s="5"/>
      <c r="B153" s="206"/>
      <c r="C153" s="431">
        <f t="shared" si="12"/>
        <v>125</v>
      </c>
      <c r="D153" s="403" t="s">
        <v>221</v>
      </c>
      <c r="E153" s="239"/>
      <c r="F153" s="365" t="s">
        <v>11</v>
      </c>
      <c r="G153" s="404" t="s">
        <v>222</v>
      </c>
      <c r="H153" s="403" t="s">
        <v>218</v>
      </c>
      <c r="I153" s="403">
        <v>0.5</v>
      </c>
      <c r="J153" s="580">
        <v>3934186</v>
      </c>
      <c r="K153" s="583">
        <f t="shared" si="16"/>
        <v>1967093</v>
      </c>
      <c r="L153" s="10"/>
      <c r="M153" s="5"/>
    </row>
    <row r="154" spans="1:13" ht="30" customHeight="1" thickBot="1">
      <c r="A154" s="5"/>
      <c r="B154" s="206"/>
      <c r="C154" s="487"/>
      <c r="D154" s="432"/>
      <c r="E154" s="432"/>
      <c r="F154" s="340"/>
      <c r="G154" s="490"/>
      <c r="H154" s="432"/>
      <c r="I154" s="402"/>
      <c r="J154" s="306" t="s">
        <v>27</v>
      </c>
      <c r="K154" s="584">
        <f>SUM(K142:K153)</f>
        <v>409550511</v>
      </c>
      <c r="L154" s="10"/>
      <c r="M154" s="5"/>
    </row>
    <row r="155" spans="1:13" ht="30" customHeight="1" thickBot="1">
      <c r="A155" s="5"/>
      <c r="B155" s="206"/>
      <c r="C155" s="493">
        <v>126</v>
      </c>
      <c r="D155" s="457">
        <v>15</v>
      </c>
      <c r="E155" s="411" t="s">
        <v>11</v>
      </c>
      <c r="F155" s="313"/>
      <c r="G155" s="458" t="s">
        <v>223</v>
      </c>
      <c r="H155" s="459"/>
      <c r="I155" s="459"/>
      <c r="J155" s="460"/>
      <c r="K155" s="591">
        <f>SUM(K158)</f>
        <v>24808513</v>
      </c>
      <c r="L155" s="10"/>
      <c r="M155" s="5"/>
    </row>
    <row r="156" spans="1:13" ht="88.5" customHeight="1">
      <c r="A156" s="5"/>
      <c r="B156" s="206"/>
      <c r="C156" s="437">
        <f>1+C155</f>
        <v>127</v>
      </c>
      <c r="D156" s="409" t="s">
        <v>224</v>
      </c>
      <c r="E156" s="292"/>
      <c r="F156" s="365" t="s">
        <v>11</v>
      </c>
      <c r="G156" s="407" t="s">
        <v>225</v>
      </c>
      <c r="H156" s="409" t="s">
        <v>15</v>
      </c>
      <c r="I156" s="425">
        <v>14.57</v>
      </c>
      <c r="J156" s="580">
        <v>1481064.172958133</v>
      </c>
      <c r="K156" s="589">
        <f>I156*J156</f>
        <v>21579105</v>
      </c>
      <c r="L156" s="10"/>
      <c r="M156" s="5"/>
    </row>
    <row r="157" spans="1:13" ht="81" customHeight="1" thickBot="1">
      <c r="A157" s="5"/>
      <c r="B157" s="206"/>
      <c r="C157" s="452">
        <f t="shared" ref="C157:C166" si="17">1+C156</f>
        <v>128</v>
      </c>
      <c r="D157" s="444" t="s">
        <v>226</v>
      </c>
      <c r="E157" s="308"/>
      <c r="F157" s="387" t="s">
        <v>11</v>
      </c>
      <c r="G157" s="445" t="s">
        <v>227</v>
      </c>
      <c r="H157" s="444" t="s">
        <v>15</v>
      </c>
      <c r="I157" s="446">
        <v>4.84</v>
      </c>
      <c r="J157" s="580">
        <v>667233.05785123969</v>
      </c>
      <c r="K157" s="590">
        <f>I157*J157</f>
        <v>3229408</v>
      </c>
      <c r="L157" s="10"/>
      <c r="M157" s="5"/>
    </row>
    <row r="158" spans="1:13" ht="36.75" customHeight="1" thickBot="1">
      <c r="A158" s="5"/>
      <c r="B158" s="206"/>
      <c r="C158" s="492"/>
      <c r="D158" s="340"/>
      <c r="E158" s="432"/>
      <c r="F158" s="432"/>
      <c r="G158" s="490"/>
      <c r="H158" s="432"/>
      <c r="I158" s="491"/>
      <c r="J158" s="306" t="s">
        <v>27</v>
      </c>
      <c r="K158" s="569">
        <f>SUM(K156:K157)</f>
        <v>24808513</v>
      </c>
      <c r="L158" s="10"/>
      <c r="M158" s="5"/>
    </row>
    <row r="159" spans="1:13" ht="30" customHeight="1" thickBot="1">
      <c r="A159" s="5"/>
      <c r="B159" s="206"/>
      <c r="C159" s="493">
        <f>1+C157</f>
        <v>129</v>
      </c>
      <c r="D159" s="457">
        <v>16</v>
      </c>
      <c r="E159" s="411" t="s">
        <v>11</v>
      </c>
      <c r="F159" s="313"/>
      <c r="G159" s="458" t="s">
        <v>228</v>
      </c>
      <c r="H159" s="459"/>
      <c r="I159" s="459"/>
      <c r="J159" s="460"/>
      <c r="K159" s="559">
        <f>SUM(K163)</f>
        <v>109135235</v>
      </c>
      <c r="L159" s="10"/>
      <c r="M159" s="5"/>
    </row>
    <row r="160" spans="1:13" ht="40.5" customHeight="1">
      <c r="A160" s="5"/>
      <c r="B160" s="206"/>
      <c r="C160" s="437">
        <f t="shared" si="17"/>
        <v>130</v>
      </c>
      <c r="D160" s="447" t="s">
        <v>229</v>
      </c>
      <c r="E160" s="292"/>
      <c r="F160" s="365" t="s">
        <v>11</v>
      </c>
      <c r="G160" s="448" t="s">
        <v>230</v>
      </c>
      <c r="H160" s="447" t="s">
        <v>33</v>
      </c>
      <c r="I160" s="449">
        <v>111.3</v>
      </c>
      <c r="J160" s="580">
        <v>946871.24887690926</v>
      </c>
      <c r="K160" s="589">
        <f>I160*J160</f>
        <v>105386770</v>
      </c>
      <c r="L160" s="10"/>
      <c r="M160" s="5"/>
    </row>
    <row r="161" spans="1:13" ht="30" customHeight="1">
      <c r="A161" s="5"/>
      <c r="B161" s="206"/>
      <c r="C161" s="431">
        <f t="shared" si="17"/>
        <v>131</v>
      </c>
      <c r="D161" s="442" t="s">
        <v>231</v>
      </c>
      <c r="E161" s="239"/>
      <c r="F161" s="366" t="s">
        <v>11</v>
      </c>
      <c r="G161" s="404" t="s">
        <v>232</v>
      </c>
      <c r="H161" s="403" t="s">
        <v>233</v>
      </c>
      <c r="I161" s="420">
        <v>4</v>
      </c>
      <c r="J161" s="580">
        <v>448545</v>
      </c>
      <c r="K161" s="579">
        <f t="shared" ref="K161:K162" si="18">I161*J161</f>
        <v>1794180</v>
      </c>
      <c r="L161" s="10"/>
      <c r="M161" s="5"/>
    </row>
    <row r="162" spans="1:13" ht="58.5" customHeight="1" thickBot="1">
      <c r="A162" s="5"/>
      <c r="B162" s="206"/>
      <c r="C162" s="452">
        <f t="shared" si="17"/>
        <v>132</v>
      </c>
      <c r="D162" s="450" t="s">
        <v>234</v>
      </c>
      <c r="E162" s="308"/>
      <c r="F162" s="387" t="s">
        <v>11</v>
      </c>
      <c r="G162" s="445" t="s">
        <v>235</v>
      </c>
      <c r="H162" s="444" t="s">
        <v>33</v>
      </c>
      <c r="I162" s="446">
        <v>8.4</v>
      </c>
      <c r="J162" s="580">
        <v>232652.97619047618</v>
      </c>
      <c r="K162" s="578">
        <f t="shared" si="18"/>
        <v>1954285</v>
      </c>
      <c r="L162" s="10"/>
      <c r="M162" s="5"/>
    </row>
    <row r="163" spans="1:13" ht="31.5" customHeight="1" thickBot="1">
      <c r="A163" s="5"/>
      <c r="B163" s="206"/>
      <c r="C163" s="487"/>
      <c r="D163" s="432"/>
      <c r="E163" s="432"/>
      <c r="F163" s="432"/>
      <c r="G163" s="490"/>
      <c r="H163" s="340"/>
      <c r="I163" s="491"/>
      <c r="J163" s="306" t="s">
        <v>27</v>
      </c>
      <c r="K163" s="563">
        <f>SUM(K160:K162)</f>
        <v>109135235</v>
      </c>
      <c r="L163" s="10"/>
      <c r="M163" s="5"/>
    </row>
    <row r="164" spans="1:13" ht="30" customHeight="1" thickBot="1">
      <c r="A164" s="5"/>
      <c r="B164" s="206"/>
      <c r="C164" s="493">
        <f>1+C162</f>
        <v>133</v>
      </c>
      <c r="D164" s="443">
        <v>17</v>
      </c>
      <c r="E164" s="411" t="s">
        <v>11</v>
      </c>
      <c r="F164" s="313"/>
      <c r="G164" s="531" t="s">
        <v>236</v>
      </c>
      <c r="H164" s="532"/>
      <c r="I164" s="532"/>
      <c r="J164" s="453"/>
      <c r="K164" s="568">
        <f>SUM(K167)</f>
        <v>843682122</v>
      </c>
      <c r="L164" s="10"/>
      <c r="M164" s="5"/>
    </row>
    <row r="165" spans="1:13" ht="30" customHeight="1" thickBot="1">
      <c r="A165" s="5"/>
      <c r="B165" s="206"/>
      <c r="C165" s="253">
        <f t="shared" si="17"/>
        <v>134</v>
      </c>
      <c r="D165" s="327" t="s">
        <v>237</v>
      </c>
      <c r="E165" s="389" t="s">
        <v>11</v>
      </c>
      <c r="F165" s="315"/>
      <c r="G165" s="354" t="s">
        <v>238</v>
      </c>
      <c r="H165" s="347"/>
      <c r="I165" s="347"/>
      <c r="J165" s="454"/>
      <c r="K165" s="415"/>
      <c r="L165" s="10"/>
      <c r="M165" s="5"/>
    </row>
    <row r="166" spans="1:13" ht="45" customHeight="1" thickBot="1">
      <c r="A166" s="5"/>
      <c r="B166" s="206"/>
      <c r="C166" s="437">
        <f t="shared" si="17"/>
        <v>135</v>
      </c>
      <c r="D166" s="451" t="s">
        <v>239</v>
      </c>
      <c r="E166" s="292"/>
      <c r="F166" s="387" t="s">
        <v>11</v>
      </c>
      <c r="G166" s="247" t="s">
        <v>240</v>
      </c>
      <c r="H166" s="234" t="s">
        <v>33</v>
      </c>
      <c r="I166" s="235">
        <v>1251.03</v>
      </c>
      <c r="J166" s="580">
        <v>674390.00023980241</v>
      </c>
      <c r="K166" s="593">
        <f>I166*J166</f>
        <v>843682122</v>
      </c>
      <c r="L166" s="10"/>
      <c r="M166" s="5"/>
    </row>
    <row r="167" spans="1:13" ht="30" customHeight="1" thickBot="1">
      <c r="A167" s="5"/>
      <c r="B167" s="206"/>
      <c r="C167" s="492"/>
      <c r="D167" s="432"/>
      <c r="E167" s="432"/>
      <c r="F167" s="432"/>
      <c r="G167" s="490"/>
      <c r="H167" s="432"/>
      <c r="I167" s="491"/>
      <c r="J167" s="306" t="s">
        <v>27</v>
      </c>
      <c r="K167" s="569">
        <f>SUM(K166)</f>
        <v>843682122</v>
      </c>
      <c r="L167" s="10"/>
      <c r="M167" s="5"/>
    </row>
    <row r="168" spans="1:13" ht="30" customHeight="1" thickBot="1">
      <c r="A168" s="5"/>
      <c r="B168" s="9"/>
      <c r="C168" s="305">
        <v>136</v>
      </c>
      <c r="D168" s="525">
        <v>18</v>
      </c>
      <c r="E168" s="411" t="s">
        <v>11</v>
      </c>
      <c r="F168" s="313"/>
      <c r="G168" s="526" t="s">
        <v>241</v>
      </c>
      <c r="H168" s="528"/>
      <c r="I168" s="529"/>
      <c r="J168" s="453"/>
      <c r="K168" s="595">
        <f>SUM(K191,K195,K234,K251,K272,K279,K330,K336)</f>
        <v>5969447193</v>
      </c>
      <c r="L168" s="10"/>
      <c r="M168" s="5"/>
    </row>
    <row r="169" spans="1:13" ht="30" customHeight="1" thickBot="1">
      <c r="A169" s="5"/>
      <c r="B169" s="9"/>
      <c r="C169" s="258">
        <v>137</v>
      </c>
      <c r="D169" s="426" t="s">
        <v>242</v>
      </c>
      <c r="E169" s="389" t="s">
        <v>11</v>
      </c>
      <c r="F169" s="315"/>
      <c r="G169" s="530" t="s">
        <v>243</v>
      </c>
      <c r="H169" s="524"/>
      <c r="I169" s="527"/>
      <c r="J169" s="454"/>
      <c r="K169" s="415"/>
      <c r="L169" s="10"/>
      <c r="M169" s="5"/>
    </row>
    <row r="170" spans="1:13" ht="119.25" customHeight="1">
      <c r="A170" s="5"/>
      <c r="B170" s="206"/>
      <c r="C170" s="437">
        <f>1+C169</f>
        <v>138</v>
      </c>
      <c r="D170" s="438" t="s">
        <v>244</v>
      </c>
      <c r="E170" s="292"/>
      <c r="F170" s="387" t="s">
        <v>11</v>
      </c>
      <c r="G170" s="486" t="s">
        <v>245</v>
      </c>
      <c r="H170" s="423" t="s">
        <v>20</v>
      </c>
      <c r="I170" s="418">
        <v>1</v>
      </c>
      <c r="J170" s="580">
        <v>202002680</v>
      </c>
      <c r="K170" s="589">
        <f>I170*J170</f>
        <v>202002680</v>
      </c>
      <c r="L170" s="10"/>
      <c r="M170" s="5"/>
    </row>
    <row r="171" spans="1:13" ht="54.75" customHeight="1">
      <c r="A171" s="5"/>
      <c r="B171" s="206"/>
      <c r="C171" s="437">
        <f t="shared" ref="C171:C190" si="19">1+C170</f>
        <v>139</v>
      </c>
      <c r="D171" s="483" t="s">
        <v>246</v>
      </c>
      <c r="E171" s="239"/>
      <c r="F171" s="387" t="s">
        <v>11</v>
      </c>
      <c r="G171" s="481" t="s">
        <v>247</v>
      </c>
      <c r="H171" s="403" t="s">
        <v>20</v>
      </c>
      <c r="I171" s="403">
        <v>2</v>
      </c>
      <c r="J171" s="580">
        <v>14490076</v>
      </c>
      <c r="K171" s="579">
        <f t="shared" ref="K171:K190" si="20">I171*J171</f>
        <v>28980152</v>
      </c>
      <c r="L171" s="10"/>
      <c r="M171" s="5"/>
    </row>
    <row r="172" spans="1:13" ht="58.5" customHeight="1">
      <c r="A172" s="5"/>
      <c r="B172" s="206"/>
      <c r="C172" s="437">
        <f t="shared" si="19"/>
        <v>140</v>
      </c>
      <c r="D172" s="483" t="s">
        <v>248</v>
      </c>
      <c r="E172" s="239"/>
      <c r="F172" s="387" t="s">
        <v>11</v>
      </c>
      <c r="G172" s="404" t="s">
        <v>249</v>
      </c>
      <c r="H172" s="403" t="s">
        <v>20</v>
      </c>
      <c r="I172" s="403">
        <v>2</v>
      </c>
      <c r="J172" s="580">
        <v>11859938</v>
      </c>
      <c r="K172" s="579">
        <f t="shared" si="20"/>
        <v>23719876</v>
      </c>
      <c r="L172" s="10"/>
      <c r="M172" s="5"/>
    </row>
    <row r="173" spans="1:13" ht="51.75" customHeight="1">
      <c r="A173" s="5"/>
      <c r="B173" s="206"/>
      <c r="C173" s="437">
        <f t="shared" si="19"/>
        <v>141</v>
      </c>
      <c r="D173" s="483" t="s">
        <v>250</v>
      </c>
      <c r="E173" s="239"/>
      <c r="F173" s="387" t="s">
        <v>11</v>
      </c>
      <c r="G173" s="404" t="s">
        <v>251</v>
      </c>
      <c r="H173" s="403" t="s">
        <v>20</v>
      </c>
      <c r="I173" s="403">
        <v>1</v>
      </c>
      <c r="J173" s="580">
        <v>50553964</v>
      </c>
      <c r="K173" s="577">
        <f t="shared" si="20"/>
        <v>50553964</v>
      </c>
      <c r="L173" s="10"/>
      <c r="M173" s="5"/>
    </row>
    <row r="174" spans="1:13" ht="52.5" customHeight="1">
      <c r="A174" s="5"/>
      <c r="B174" s="206"/>
      <c r="C174" s="437">
        <f t="shared" si="19"/>
        <v>142</v>
      </c>
      <c r="D174" s="440" t="s">
        <v>252</v>
      </c>
      <c r="E174" s="239"/>
      <c r="F174" s="387" t="s">
        <v>11</v>
      </c>
      <c r="G174" s="462" t="s">
        <v>253</v>
      </c>
      <c r="H174" s="403" t="s">
        <v>20</v>
      </c>
      <c r="I174" s="403">
        <v>1</v>
      </c>
      <c r="J174" s="580">
        <v>51757097</v>
      </c>
      <c r="K174" s="579">
        <f t="shared" si="20"/>
        <v>51757097</v>
      </c>
      <c r="L174" s="10"/>
      <c r="M174" s="5"/>
    </row>
    <row r="175" spans="1:13" ht="30" customHeight="1">
      <c r="A175" s="5"/>
      <c r="B175" s="206"/>
      <c r="C175" s="437">
        <f t="shared" si="19"/>
        <v>143</v>
      </c>
      <c r="D175" s="440" t="s">
        <v>254</v>
      </c>
      <c r="E175" s="239"/>
      <c r="F175" s="387" t="s">
        <v>11</v>
      </c>
      <c r="G175" s="463" t="s">
        <v>255</v>
      </c>
      <c r="H175" s="403" t="s">
        <v>20</v>
      </c>
      <c r="I175" s="403">
        <v>1</v>
      </c>
      <c r="J175" s="580">
        <v>45727204</v>
      </c>
      <c r="K175" s="579">
        <f t="shared" si="20"/>
        <v>45727204</v>
      </c>
      <c r="L175" s="10"/>
      <c r="M175" s="5"/>
    </row>
    <row r="176" spans="1:13" ht="33.75" customHeight="1">
      <c r="A176" s="5"/>
      <c r="B176" s="206"/>
      <c r="C176" s="437">
        <f t="shared" si="19"/>
        <v>144</v>
      </c>
      <c r="D176" s="440" t="s">
        <v>256</v>
      </c>
      <c r="E176" s="239"/>
      <c r="F176" s="387" t="s">
        <v>11</v>
      </c>
      <c r="G176" s="463" t="s">
        <v>257</v>
      </c>
      <c r="H176" s="403" t="s">
        <v>20</v>
      </c>
      <c r="I176" s="403">
        <v>1</v>
      </c>
      <c r="J176" s="580">
        <v>55567752</v>
      </c>
      <c r="K176" s="579">
        <f t="shared" si="20"/>
        <v>55567752</v>
      </c>
      <c r="L176" s="10"/>
      <c r="M176" s="5"/>
    </row>
    <row r="177" spans="1:13" ht="96" customHeight="1">
      <c r="A177" s="5"/>
      <c r="B177" s="206"/>
      <c r="C177" s="437">
        <f t="shared" si="19"/>
        <v>145</v>
      </c>
      <c r="D177" s="440" t="s">
        <v>258</v>
      </c>
      <c r="E177" s="239"/>
      <c r="F177" s="387" t="s">
        <v>11</v>
      </c>
      <c r="G177" s="463" t="s">
        <v>259</v>
      </c>
      <c r="H177" s="403" t="s">
        <v>20</v>
      </c>
      <c r="I177" s="403">
        <v>2</v>
      </c>
      <c r="J177" s="580">
        <v>6454435</v>
      </c>
      <c r="K177" s="579">
        <f t="shared" si="20"/>
        <v>12908870</v>
      </c>
      <c r="L177" s="10"/>
      <c r="M177" s="5"/>
    </row>
    <row r="178" spans="1:13" ht="94.5" customHeight="1">
      <c r="A178" s="5"/>
      <c r="B178" s="206"/>
      <c r="C178" s="437">
        <f t="shared" si="19"/>
        <v>146</v>
      </c>
      <c r="D178" s="440" t="s">
        <v>260</v>
      </c>
      <c r="E178" s="239"/>
      <c r="F178" s="387" t="s">
        <v>11</v>
      </c>
      <c r="G178" s="463" t="s">
        <v>261</v>
      </c>
      <c r="H178" s="403" t="s">
        <v>20</v>
      </c>
      <c r="I178" s="403">
        <v>7</v>
      </c>
      <c r="J178" s="580">
        <v>5978435</v>
      </c>
      <c r="K178" s="577">
        <f t="shared" si="20"/>
        <v>41849045</v>
      </c>
      <c r="L178" s="10"/>
      <c r="M178" s="5"/>
    </row>
    <row r="179" spans="1:13" ht="95.25" customHeight="1">
      <c r="A179" s="5"/>
      <c r="B179" s="206"/>
      <c r="C179" s="437">
        <f t="shared" si="19"/>
        <v>147</v>
      </c>
      <c r="D179" s="440" t="s">
        <v>262</v>
      </c>
      <c r="E179" s="239"/>
      <c r="F179" s="387" t="s">
        <v>11</v>
      </c>
      <c r="G179" s="461" t="s">
        <v>263</v>
      </c>
      <c r="H179" s="403" t="s">
        <v>20</v>
      </c>
      <c r="I179" s="403">
        <v>4</v>
      </c>
      <c r="J179" s="580">
        <v>5978435</v>
      </c>
      <c r="K179" s="579">
        <f t="shared" si="20"/>
        <v>23913740</v>
      </c>
      <c r="L179" s="10"/>
      <c r="M179" s="5"/>
    </row>
    <row r="180" spans="1:13" ht="103.5" customHeight="1">
      <c r="A180" s="5"/>
      <c r="B180" s="206"/>
      <c r="C180" s="437">
        <f t="shared" si="19"/>
        <v>148</v>
      </c>
      <c r="D180" s="440" t="s">
        <v>264</v>
      </c>
      <c r="E180" s="239"/>
      <c r="F180" s="387" t="s">
        <v>11</v>
      </c>
      <c r="G180" s="463" t="s">
        <v>265</v>
      </c>
      <c r="H180" s="403" t="s">
        <v>20</v>
      </c>
      <c r="I180" s="403">
        <v>5</v>
      </c>
      <c r="J180" s="580">
        <v>5474116</v>
      </c>
      <c r="K180" s="579">
        <f t="shared" si="20"/>
        <v>27370580</v>
      </c>
      <c r="L180" s="10"/>
      <c r="M180" s="5"/>
    </row>
    <row r="181" spans="1:13" ht="96.75" customHeight="1">
      <c r="A181" s="5"/>
      <c r="B181" s="206"/>
      <c r="C181" s="437">
        <f t="shared" si="19"/>
        <v>149</v>
      </c>
      <c r="D181" s="440" t="s">
        <v>266</v>
      </c>
      <c r="E181" s="239"/>
      <c r="F181" s="387" t="s">
        <v>11</v>
      </c>
      <c r="G181" s="463" t="s">
        <v>267</v>
      </c>
      <c r="H181" s="403" t="s">
        <v>20</v>
      </c>
      <c r="I181" s="403">
        <v>5</v>
      </c>
      <c r="J181" s="580">
        <v>5455659</v>
      </c>
      <c r="K181" s="579">
        <f t="shared" si="20"/>
        <v>27278295</v>
      </c>
      <c r="L181" s="10"/>
      <c r="M181" s="5"/>
    </row>
    <row r="182" spans="1:13" ht="30" customHeight="1">
      <c r="A182" s="5"/>
      <c r="B182" s="206"/>
      <c r="C182" s="437">
        <f t="shared" si="19"/>
        <v>150</v>
      </c>
      <c r="D182" s="440" t="s">
        <v>268</v>
      </c>
      <c r="E182" s="239"/>
      <c r="F182" s="387" t="s">
        <v>11</v>
      </c>
      <c r="G182" s="463" t="s">
        <v>269</v>
      </c>
      <c r="H182" s="403" t="s">
        <v>20</v>
      </c>
      <c r="I182" s="403">
        <v>1</v>
      </c>
      <c r="J182" s="580">
        <v>7816594</v>
      </c>
      <c r="K182" s="578">
        <f t="shared" si="20"/>
        <v>7816594</v>
      </c>
      <c r="L182" s="10"/>
      <c r="M182" s="5"/>
    </row>
    <row r="183" spans="1:13" ht="66.75" customHeight="1">
      <c r="A183" s="5"/>
      <c r="B183" s="206"/>
      <c r="C183" s="437">
        <f t="shared" si="19"/>
        <v>151</v>
      </c>
      <c r="D183" s="440" t="s">
        <v>270</v>
      </c>
      <c r="E183" s="239"/>
      <c r="F183" s="387" t="s">
        <v>11</v>
      </c>
      <c r="G183" s="463" t="s">
        <v>271</v>
      </c>
      <c r="H183" s="403" t="s">
        <v>20</v>
      </c>
      <c r="I183" s="403">
        <v>1</v>
      </c>
      <c r="J183" s="580">
        <v>10016514</v>
      </c>
      <c r="K183" s="578">
        <f t="shared" si="20"/>
        <v>10016514</v>
      </c>
      <c r="L183" s="10"/>
      <c r="M183" s="5"/>
    </row>
    <row r="184" spans="1:13" ht="44.25" customHeight="1">
      <c r="A184" s="5"/>
      <c r="B184" s="206"/>
      <c r="C184" s="437">
        <f t="shared" si="19"/>
        <v>152</v>
      </c>
      <c r="D184" s="440" t="s">
        <v>272</v>
      </c>
      <c r="E184" s="239"/>
      <c r="F184" s="387" t="s">
        <v>11</v>
      </c>
      <c r="G184" s="463" t="s">
        <v>273</v>
      </c>
      <c r="H184" s="403" t="s">
        <v>20</v>
      </c>
      <c r="I184" s="403">
        <v>1</v>
      </c>
      <c r="J184" s="580">
        <v>329906345</v>
      </c>
      <c r="K184" s="578">
        <f t="shared" si="20"/>
        <v>329906345</v>
      </c>
      <c r="L184" s="10"/>
      <c r="M184" s="5"/>
    </row>
    <row r="185" spans="1:13" ht="30" customHeight="1">
      <c r="A185" s="5"/>
      <c r="B185" s="206"/>
      <c r="C185" s="437">
        <f t="shared" si="19"/>
        <v>153</v>
      </c>
      <c r="D185" s="440" t="s">
        <v>274</v>
      </c>
      <c r="E185" s="239"/>
      <c r="F185" s="387" t="s">
        <v>11</v>
      </c>
      <c r="G185" s="463" t="s">
        <v>275</v>
      </c>
      <c r="H185" s="403" t="s">
        <v>20</v>
      </c>
      <c r="I185" s="403">
        <v>1</v>
      </c>
      <c r="J185" s="580">
        <v>21320000</v>
      </c>
      <c r="K185" s="577">
        <f t="shared" si="20"/>
        <v>21320000</v>
      </c>
      <c r="L185" s="10"/>
      <c r="M185" s="5"/>
    </row>
    <row r="186" spans="1:13" ht="30" customHeight="1">
      <c r="A186" s="5"/>
      <c r="B186" s="206"/>
      <c r="C186" s="437">
        <f t="shared" si="19"/>
        <v>154</v>
      </c>
      <c r="D186" s="440" t="s">
        <v>276</v>
      </c>
      <c r="E186" s="239"/>
      <c r="F186" s="387" t="s">
        <v>11</v>
      </c>
      <c r="G186" s="463" t="s">
        <v>277</v>
      </c>
      <c r="H186" s="403" t="s">
        <v>20</v>
      </c>
      <c r="I186" s="403">
        <v>1</v>
      </c>
      <c r="J186" s="580">
        <v>16540277</v>
      </c>
      <c r="K186" s="579">
        <f t="shared" si="20"/>
        <v>16540277</v>
      </c>
      <c r="L186" s="10"/>
      <c r="M186" s="5"/>
    </row>
    <row r="187" spans="1:13" ht="30" customHeight="1">
      <c r="A187" s="5"/>
      <c r="B187" s="206"/>
      <c r="C187" s="437">
        <f t="shared" si="19"/>
        <v>155</v>
      </c>
      <c r="D187" s="440" t="s">
        <v>278</v>
      </c>
      <c r="E187" s="239"/>
      <c r="F187" s="387" t="s">
        <v>11</v>
      </c>
      <c r="G187" s="463" t="s">
        <v>279</v>
      </c>
      <c r="H187" s="403" t="s">
        <v>20</v>
      </c>
      <c r="I187" s="403">
        <v>1</v>
      </c>
      <c r="J187" s="580">
        <v>8368300</v>
      </c>
      <c r="K187" s="579">
        <f t="shared" si="20"/>
        <v>8368300</v>
      </c>
      <c r="L187" s="10"/>
      <c r="M187" s="5"/>
    </row>
    <row r="188" spans="1:13" ht="30" customHeight="1">
      <c r="A188" s="5"/>
      <c r="B188" s="206"/>
      <c r="C188" s="437">
        <f t="shared" si="19"/>
        <v>156</v>
      </c>
      <c r="D188" s="440" t="s">
        <v>280</v>
      </c>
      <c r="E188" s="239"/>
      <c r="F188" s="387" t="s">
        <v>11</v>
      </c>
      <c r="G188" s="463" t="s">
        <v>281</v>
      </c>
      <c r="H188" s="403" t="s">
        <v>20</v>
      </c>
      <c r="I188" s="403">
        <v>1</v>
      </c>
      <c r="J188" s="580">
        <v>8368300</v>
      </c>
      <c r="K188" s="579">
        <f t="shared" si="20"/>
        <v>8368300</v>
      </c>
      <c r="L188" s="10"/>
      <c r="M188" s="5"/>
    </row>
    <row r="189" spans="1:13" ht="30" customHeight="1">
      <c r="A189" s="5"/>
      <c r="B189" s="206"/>
      <c r="C189" s="437">
        <f t="shared" si="19"/>
        <v>157</v>
      </c>
      <c r="D189" s="440" t="s">
        <v>282</v>
      </c>
      <c r="E189" s="239"/>
      <c r="F189" s="387" t="s">
        <v>11</v>
      </c>
      <c r="G189" s="463" t="s">
        <v>283</v>
      </c>
      <c r="H189" s="403" t="s">
        <v>20</v>
      </c>
      <c r="I189" s="403">
        <v>1</v>
      </c>
      <c r="J189" s="580">
        <v>16748600</v>
      </c>
      <c r="K189" s="578">
        <f t="shared" si="20"/>
        <v>16748600</v>
      </c>
      <c r="L189" s="10"/>
      <c r="M189" s="5"/>
    </row>
    <row r="190" spans="1:13" ht="30" customHeight="1" thickBot="1">
      <c r="A190" s="5"/>
      <c r="B190" s="206"/>
      <c r="C190" s="437">
        <f t="shared" si="19"/>
        <v>158</v>
      </c>
      <c r="D190" s="440" t="s">
        <v>284</v>
      </c>
      <c r="E190" s="239"/>
      <c r="F190" s="387" t="s">
        <v>11</v>
      </c>
      <c r="G190" s="463" t="s">
        <v>285</v>
      </c>
      <c r="H190" s="403" t="s">
        <v>20</v>
      </c>
      <c r="I190" s="403">
        <v>1</v>
      </c>
      <c r="J190" s="580">
        <v>7202100</v>
      </c>
      <c r="K190" s="593">
        <f t="shared" si="20"/>
        <v>7202100</v>
      </c>
      <c r="L190" s="10"/>
      <c r="M190" s="5"/>
    </row>
    <row r="191" spans="1:13" ht="30" customHeight="1" thickBot="1">
      <c r="A191" s="5"/>
      <c r="B191" s="9"/>
      <c r="C191" s="492"/>
      <c r="D191" s="432"/>
      <c r="E191" s="432"/>
      <c r="F191" s="432"/>
      <c r="G191" s="490"/>
      <c r="H191" s="432"/>
      <c r="I191" s="491"/>
      <c r="J191" s="306" t="s">
        <v>27</v>
      </c>
      <c r="K191" s="569">
        <f>SUM(K170:K190)</f>
        <v>1017916285</v>
      </c>
      <c r="L191" s="10"/>
      <c r="M191" s="5"/>
    </row>
    <row r="192" spans="1:13" ht="30" customHeight="1" thickBot="1">
      <c r="A192" s="5"/>
      <c r="B192" s="9"/>
      <c r="C192" s="258">
        <v>159</v>
      </c>
      <c r="D192" s="497" t="s">
        <v>286</v>
      </c>
      <c r="E192" s="258" t="s">
        <v>11</v>
      </c>
      <c r="F192" s="258"/>
      <c r="G192" s="498" t="s">
        <v>287</v>
      </c>
      <c r="H192" s="523"/>
      <c r="I192" s="496"/>
      <c r="J192" s="454"/>
      <c r="K192" s="415"/>
      <c r="L192" s="10"/>
      <c r="M192" s="5"/>
    </row>
    <row r="193" spans="1:13" ht="30" customHeight="1">
      <c r="A193" s="5"/>
      <c r="B193" s="206"/>
      <c r="C193" s="437">
        <f>1+C192</f>
        <v>160</v>
      </c>
      <c r="D193" s="438" t="s">
        <v>288</v>
      </c>
      <c r="E193" s="292"/>
      <c r="F193" s="292"/>
      <c r="G193" s="462" t="s">
        <v>289</v>
      </c>
      <c r="H193" s="409" t="s">
        <v>20</v>
      </c>
      <c r="I193" s="409">
        <v>1</v>
      </c>
      <c r="J193" s="580">
        <v>15970073</v>
      </c>
      <c r="K193" s="587">
        <f>I193*J193</f>
        <v>15970073</v>
      </c>
      <c r="L193" s="10"/>
      <c r="M193" s="5"/>
    </row>
    <row r="194" spans="1:13" ht="30" customHeight="1" thickBot="1">
      <c r="A194" s="5"/>
      <c r="B194" s="206"/>
      <c r="C194" s="437">
        <f>1+C193</f>
        <v>161</v>
      </c>
      <c r="D194" s="440" t="s">
        <v>290</v>
      </c>
      <c r="E194" s="239"/>
      <c r="F194" s="239"/>
      <c r="G194" s="463" t="s">
        <v>291</v>
      </c>
      <c r="H194" s="403" t="s">
        <v>20</v>
      </c>
      <c r="I194" s="403">
        <v>1</v>
      </c>
      <c r="J194" s="594">
        <v>9893332</v>
      </c>
      <c r="K194" s="578">
        <f>I194*J194</f>
        <v>9893332</v>
      </c>
      <c r="L194" s="10"/>
      <c r="M194" s="5"/>
    </row>
    <row r="195" spans="1:13" ht="30" customHeight="1" thickBot="1">
      <c r="A195" s="5"/>
      <c r="B195" s="206"/>
      <c r="C195" s="521"/>
      <c r="D195" s="432"/>
      <c r="E195" s="432"/>
      <c r="F195" s="432"/>
      <c r="G195" s="490"/>
      <c r="H195" s="432"/>
      <c r="I195" s="491"/>
      <c r="J195" s="306" t="s">
        <v>27</v>
      </c>
      <c r="K195" s="569">
        <f>SUM(K193:K194)</f>
        <v>25863405</v>
      </c>
      <c r="L195" s="10"/>
      <c r="M195" s="5"/>
    </row>
    <row r="196" spans="1:13" ht="30" customHeight="1" thickBot="1">
      <c r="A196" s="5"/>
      <c r="B196" s="206"/>
      <c r="C196" s="227">
        <v>162</v>
      </c>
      <c r="D196" s="494" t="s">
        <v>292</v>
      </c>
      <c r="E196" s="533" t="s">
        <v>11</v>
      </c>
      <c r="F196" s="495"/>
      <c r="G196" s="510" t="s">
        <v>293</v>
      </c>
      <c r="H196" s="524"/>
      <c r="I196" s="509"/>
      <c r="J196" s="454"/>
      <c r="K196" s="415"/>
      <c r="L196" s="10"/>
      <c r="M196" s="5"/>
    </row>
    <row r="197" spans="1:13" ht="30" customHeight="1">
      <c r="A197" s="5"/>
      <c r="B197" s="206"/>
      <c r="C197" s="437">
        <f>1+C196</f>
        <v>163</v>
      </c>
      <c r="D197" s="438" t="s">
        <v>294</v>
      </c>
      <c r="E197" s="292"/>
      <c r="F197" s="232" t="s">
        <v>11</v>
      </c>
      <c r="G197" s="462" t="s">
        <v>295</v>
      </c>
      <c r="H197" s="409" t="s">
        <v>20</v>
      </c>
      <c r="I197" s="409">
        <v>1</v>
      </c>
      <c r="J197" s="580">
        <v>4609115</v>
      </c>
      <c r="K197" s="587">
        <f>I197*J197</f>
        <v>4609115</v>
      </c>
      <c r="L197" s="10"/>
      <c r="M197" s="5"/>
    </row>
    <row r="198" spans="1:13" ht="30" customHeight="1">
      <c r="A198" s="5"/>
      <c r="B198" s="206"/>
      <c r="C198" s="431">
        <f t="shared" ref="C198:C233" si="21">1+C197</f>
        <v>164</v>
      </c>
      <c r="D198" s="440" t="s">
        <v>296</v>
      </c>
      <c r="E198" s="239"/>
      <c r="F198" s="534" t="s">
        <v>11</v>
      </c>
      <c r="G198" s="463" t="s">
        <v>297</v>
      </c>
      <c r="H198" s="403" t="s">
        <v>20</v>
      </c>
      <c r="I198" s="403">
        <v>23</v>
      </c>
      <c r="J198" s="580">
        <v>10478113</v>
      </c>
      <c r="K198" s="579">
        <f t="shared" ref="K198:K233" si="22">I198*J198</f>
        <v>240996599</v>
      </c>
      <c r="L198" s="10"/>
      <c r="M198" s="5"/>
    </row>
    <row r="199" spans="1:13" ht="30" customHeight="1">
      <c r="A199" s="5"/>
      <c r="B199" s="206"/>
      <c r="C199" s="431">
        <f t="shared" si="21"/>
        <v>165</v>
      </c>
      <c r="D199" s="440" t="s">
        <v>298</v>
      </c>
      <c r="E199" s="239"/>
      <c r="F199" s="534" t="s">
        <v>11</v>
      </c>
      <c r="G199" s="463" t="s">
        <v>299</v>
      </c>
      <c r="H199" s="403" t="s">
        <v>20</v>
      </c>
      <c r="I199" s="403">
        <v>1</v>
      </c>
      <c r="J199" s="580">
        <v>656195</v>
      </c>
      <c r="K199" s="578">
        <f t="shared" si="22"/>
        <v>656195</v>
      </c>
      <c r="L199" s="10"/>
      <c r="M199" s="5"/>
    </row>
    <row r="200" spans="1:13" ht="30" customHeight="1">
      <c r="A200" s="5"/>
      <c r="B200" s="206"/>
      <c r="C200" s="431">
        <f t="shared" si="21"/>
        <v>166</v>
      </c>
      <c r="D200" s="440" t="s">
        <v>300</v>
      </c>
      <c r="E200" s="239"/>
      <c r="F200" s="534" t="s">
        <v>11</v>
      </c>
      <c r="G200" s="463" t="s">
        <v>301</v>
      </c>
      <c r="H200" s="403" t="s">
        <v>20</v>
      </c>
      <c r="I200" s="403">
        <v>24</v>
      </c>
      <c r="J200" s="580">
        <v>5768017</v>
      </c>
      <c r="K200" s="577">
        <f t="shared" si="22"/>
        <v>138432408</v>
      </c>
      <c r="L200" s="10"/>
      <c r="M200" s="5"/>
    </row>
    <row r="201" spans="1:13" ht="30" customHeight="1">
      <c r="A201" s="5"/>
      <c r="B201" s="206"/>
      <c r="C201" s="431">
        <f t="shared" si="21"/>
        <v>167</v>
      </c>
      <c r="D201" s="440" t="s">
        <v>302</v>
      </c>
      <c r="E201" s="239"/>
      <c r="F201" s="534" t="s">
        <v>11</v>
      </c>
      <c r="G201" s="463" t="s">
        <v>303</v>
      </c>
      <c r="H201" s="403" t="s">
        <v>20</v>
      </c>
      <c r="I201" s="403">
        <v>2</v>
      </c>
      <c r="J201" s="580">
        <v>14487449</v>
      </c>
      <c r="K201" s="588">
        <f t="shared" si="22"/>
        <v>28974898</v>
      </c>
      <c r="L201" s="10"/>
      <c r="M201" s="5"/>
    </row>
    <row r="202" spans="1:13" ht="30" customHeight="1">
      <c r="A202" s="5"/>
      <c r="B202" s="206"/>
      <c r="C202" s="431">
        <f t="shared" si="21"/>
        <v>168</v>
      </c>
      <c r="D202" s="440" t="s">
        <v>304</v>
      </c>
      <c r="E202" s="239"/>
      <c r="F202" s="534" t="s">
        <v>11</v>
      </c>
      <c r="G202" s="464" t="s">
        <v>305</v>
      </c>
      <c r="H202" s="403" t="s">
        <v>20</v>
      </c>
      <c r="I202" s="403">
        <v>2</v>
      </c>
      <c r="J202" s="580">
        <v>15970073</v>
      </c>
      <c r="K202" s="579">
        <f t="shared" si="22"/>
        <v>31940146</v>
      </c>
      <c r="L202" s="10"/>
      <c r="M202" s="5"/>
    </row>
    <row r="203" spans="1:13" ht="30" customHeight="1">
      <c r="A203" s="5"/>
      <c r="B203" s="206"/>
      <c r="C203" s="431">
        <f t="shared" si="21"/>
        <v>169</v>
      </c>
      <c r="D203" s="440" t="s">
        <v>306</v>
      </c>
      <c r="E203" s="239"/>
      <c r="F203" s="534" t="s">
        <v>11</v>
      </c>
      <c r="G203" s="463" t="s">
        <v>307</v>
      </c>
      <c r="H203" s="403" t="s">
        <v>20</v>
      </c>
      <c r="I203" s="403">
        <v>2</v>
      </c>
      <c r="J203" s="580">
        <v>9893332</v>
      </c>
      <c r="K203" s="577">
        <f t="shared" si="22"/>
        <v>19786664</v>
      </c>
      <c r="L203" s="10"/>
      <c r="M203" s="5"/>
    </row>
    <row r="204" spans="1:13" ht="30" customHeight="1">
      <c r="A204" s="5"/>
      <c r="B204" s="206"/>
      <c r="C204" s="431">
        <f t="shared" si="21"/>
        <v>170</v>
      </c>
      <c r="D204" s="440" t="s">
        <v>308</v>
      </c>
      <c r="E204" s="239"/>
      <c r="F204" s="534" t="s">
        <v>11</v>
      </c>
      <c r="G204" s="463" t="s">
        <v>309</v>
      </c>
      <c r="H204" s="403" t="s">
        <v>20</v>
      </c>
      <c r="I204" s="403">
        <v>77</v>
      </c>
      <c r="J204" s="580">
        <v>9893332</v>
      </c>
      <c r="K204" s="579">
        <f t="shared" si="22"/>
        <v>761786564</v>
      </c>
      <c r="L204" s="10"/>
      <c r="M204" s="5"/>
    </row>
    <row r="205" spans="1:13" ht="30" customHeight="1">
      <c r="A205" s="5"/>
      <c r="B205" s="206"/>
      <c r="C205" s="431">
        <f t="shared" si="21"/>
        <v>171</v>
      </c>
      <c r="D205" s="440" t="s">
        <v>310</v>
      </c>
      <c r="E205" s="239"/>
      <c r="F205" s="534" t="s">
        <v>11</v>
      </c>
      <c r="G205" s="463" t="s">
        <v>311</v>
      </c>
      <c r="H205" s="403" t="s">
        <v>20</v>
      </c>
      <c r="I205" s="403">
        <v>32</v>
      </c>
      <c r="J205" s="580">
        <v>344727</v>
      </c>
      <c r="K205" s="579">
        <f t="shared" si="22"/>
        <v>11031264</v>
      </c>
      <c r="L205" s="10"/>
      <c r="M205" s="5"/>
    </row>
    <row r="206" spans="1:13" ht="30" customHeight="1">
      <c r="A206" s="5"/>
      <c r="B206" s="206"/>
      <c r="C206" s="431">
        <f t="shared" si="21"/>
        <v>172</v>
      </c>
      <c r="D206" s="440" t="s">
        <v>312</v>
      </c>
      <c r="E206" s="239"/>
      <c r="F206" s="534" t="s">
        <v>11</v>
      </c>
      <c r="G206" s="463" t="s">
        <v>313</v>
      </c>
      <c r="H206" s="403" t="s">
        <v>20</v>
      </c>
      <c r="I206" s="403">
        <v>24</v>
      </c>
      <c r="J206" s="580">
        <v>1338096</v>
      </c>
      <c r="K206" s="577">
        <f t="shared" si="22"/>
        <v>32114304</v>
      </c>
      <c r="L206" s="10"/>
      <c r="M206" s="5"/>
    </row>
    <row r="207" spans="1:13" ht="30" customHeight="1">
      <c r="A207" s="5"/>
      <c r="B207" s="206"/>
      <c r="C207" s="431">
        <f t="shared" si="21"/>
        <v>173</v>
      </c>
      <c r="D207" s="440" t="s">
        <v>314</v>
      </c>
      <c r="E207" s="239"/>
      <c r="F207" s="534" t="s">
        <v>11</v>
      </c>
      <c r="G207" s="463" t="s">
        <v>315</v>
      </c>
      <c r="H207" s="403" t="s">
        <v>20</v>
      </c>
      <c r="I207" s="403">
        <v>24</v>
      </c>
      <c r="J207" s="580">
        <v>202340</v>
      </c>
      <c r="K207" s="579">
        <f t="shared" si="22"/>
        <v>4856160</v>
      </c>
      <c r="L207" s="10"/>
      <c r="M207" s="5"/>
    </row>
    <row r="208" spans="1:13" ht="30" customHeight="1">
      <c r="A208" s="5"/>
      <c r="B208" s="206"/>
      <c r="C208" s="431">
        <f t="shared" si="21"/>
        <v>174</v>
      </c>
      <c r="D208" s="440" t="s">
        <v>316</v>
      </c>
      <c r="E208" s="239"/>
      <c r="F208" s="534" t="s">
        <v>11</v>
      </c>
      <c r="G208" s="463" t="s">
        <v>317</v>
      </c>
      <c r="H208" s="403" t="s">
        <v>20</v>
      </c>
      <c r="I208" s="403">
        <v>24</v>
      </c>
      <c r="J208" s="580">
        <v>1873930</v>
      </c>
      <c r="K208" s="577">
        <f t="shared" si="22"/>
        <v>44974320</v>
      </c>
      <c r="L208" s="10"/>
      <c r="M208" s="5"/>
    </row>
    <row r="209" spans="1:13" ht="30" customHeight="1">
      <c r="A209" s="5"/>
      <c r="B209" s="206"/>
      <c r="C209" s="431">
        <f t="shared" si="21"/>
        <v>175</v>
      </c>
      <c r="D209" s="440" t="s">
        <v>318</v>
      </c>
      <c r="E209" s="239"/>
      <c r="F209" s="534" t="s">
        <v>11</v>
      </c>
      <c r="G209" s="463" t="s">
        <v>319</v>
      </c>
      <c r="H209" s="403" t="s">
        <v>20</v>
      </c>
      <c r="I209" s="403">
        <v>2</v>
      </c>
      <c r="J209" s="580">
        <v>2170954</v>
      </c>
      <c r="K209" s="588">
        <f t="shared" si="22"/>
        <v>4341908</v>
      </c>
      <c r="L209" s="10"/>
      <c r="M209" s="5"/>
    </row>
    <row r="210" spans="1:13" ht="30" customHeight="1">
      <c r="A210" s="5"/>
      <c r="B210" s="206"/>
      <c r="C210" s="431">
        <f t="shared" si="21"/>
        <v>176</v>
      </c>
      <c r="D210" s="440" t="s">
        <v>320</v>
      </c>
      <c r="E210" s="239"/>
      <c r="F210" s="534" t="s">
        <v>11</v>
      </c>
      <c r="G210" s="463" t="s">
        <v>321</v>
      </c>
      <c r="H210" s="403" t="s">
        <v>20</v>
      </c>
      <c r="I210" s="403">
        <v>2</v>
      </c>
      <c r="J210" s="580">
        <v>739792</v>
      </c>
      <c r="K210" s="588">
        <f t="shared" si="22"/>
        <v>1479584</v>
      </c>
      <c r="L210" s="10"/>
      <c r="M210" s="5"/>
    </row>
    <row r="211" spans="1:13" ht="45.75" customHeight="1">
      <c r="A211" s="5"/>
      <c r="B211" s="206"/>
      <c r="C211" s="431">
        <f t="shared" si="21"/>
        <v>177</v>
      </c>
      <c r="D211" s="440" t="s">
        <v>322</v>
      </c>
      <c r="E211" s="239"/>
      <c r="F211" s="534" t="s">
        <v>11</v>
      </c>
      <c r="G211" s="463" t="s">
        <v>323</v>
      </c>
      <c r="H211" s="403" t="s">
        <v>20</v>
      </c>
      <c r="I211" s="403">
        <v>6</v>
      </c>
      <c r="J211" s="580">
        <v>1042262</v>
      </c>
      <c r="K211" s="579">
        <f t="shared" si="22"/>
        <v>6253572</v>
      </c>
      <c r="L211" s="10"/>
      <c r="M211" s="5"/>
    </row>
    <row r="212" spans="1:13" ht="30" customHeight="1">
      <c r="A212" s="5"/>
      <c r="B212" s="206"/>
      <c r="C212" s="431">
        <f t="shared" si="21"/>
        <v>178</v>
      </c>
      <c r="D212" s="440" t="s">
        <v>324</v>
      </c>
      <c r="E212" s="239"/>
      <c r="F212" s="534" t="s">
        <v>11</v>
      </c>
      <c r="G212" s="463" t="s">
        <v>325</v>
      </c>
      <c r="H212" s="403" t="s">
        <v>20</v>
      </c>
      <c r="I212" s="403">
        <v>4</v>
      </c>
      <c r="J212" s="580">
        <v>775500</v>
      </c>
      <c r="K212" s="577">
        <f t="shared" si="22"/>
        <v>3102000</v>
      </c>
      <c r="L212" s="10"/>
      <c r="M212" s="5"/>
    </row>
    <row r="213" spans="1:13" ht="30" customHeight="1">
      <c r="A213" s="5"/>
      <c r="B213" s="206"/>
      <c r="C213" s="431">
        <f t="shared" si="21"/>
        <v>179</v>
      </c>
      <c r="D213" s="440" t="s">
        <v>326</v>
      </c>
      <c r="E213" s="239"/>
      <c r="F213" s="534" t="s">
        <v>11</v>
      </c>
      <c r="G213" s="465" t="s">
        <v>327</v>
      </c>
      <c r="H213" s="403" t="s">
        <v>20</v>
      </c>
      <c r="I213" s="403">
        <v>2</v>
      </c>
      <c r="J213" s="580">
        <v>538558</v>
      </c>
      <c r="K213" s="588">
        <f t="shared" si="22"/>
        <v>1077116</v>
      </c>
      <c r="L213" s="10"/>
      <c r="M213" s="5"/>
    </row>
    <row r="214" spans="1:13" ht="30" customHeight="1">
      <c r="A214" s="5"/>
      <c r="B214" s="206"/>
      <c r="C214" s="431">
        <f t="shared" si="21"/>
        <v>180</v>
      </c>
      <c r="D214" s="440" t="s">
        <v>328</v>
      </c>
      <c r="E214" s="239"/>
      <c r="F214" s="534" t="s">
        <v>11</v>
      </c>
      <c r="G214" s="465" t="s">
        <v>329</v>
      </c>
      <c r="H214" s="403" t="s">
        <v>20</v>
      </c>
      <c r="I214" s="403">
        <v>5</v>
      </c>
      <c r="J214" s="580">
        <v>6767420</v>
      </c>
      <c r="K214" s="579">
        <f t="shared" si="22"/>
        <v>33837100</v>
      </c>
      <c r="L214" s="10"/>
      <c r="M214" s="5"/>
    </row>
    <row r="215" spans="1:13" ht="30" customHeight="1">
      <c r="A215" s="5"/>
      <c r="B215" s="206"/>
      <c r="C215" s="431">
        <f t="shared" si="21"/>
        <v>181</v>
      </c>
      <c r="D215" s="440" t="s">
        <v>330</v>
      </c>
      <c r="E215" s="239"/>
      <c r="F215" s="534" t="s">
        <v>11</v>
      </c>
      <c r="G215" s="465" t="s">
        <v>331</v>
      </c>
      <c r="H215" s="403" t="s">
        <v>20</v>
      </c>
      <c r="I215" s="403">
        <v>5</v>
      </c>
      <c r="J215" s="580">
        <v>6409230</v>
      </c>
      <c r="K215" s="579">
        <f t="shared" si="22"/>
        <v>32046150</v>
      </c>
      <c r="L215" s="10"/>
      <c r="M215" s="5"/>
    </row>
    <row r="216" spans="1:13" ht="30" customHeight="1">
      <c r="A216" s="5"/>
      <c r="B216" s="206"/>
      <c r="C216" s="431">
        <f t="shared" si="21"/>
        <v>182</v>
      </c>
      <c r="D216" s="440" t="s">
        <v>332</v>
      </c>
      <c r="E216" s="239"/>
      <c r="F216" s="534" t="s">
        <v>11</v>
      </c>
      <c r="G216" s="463" t="s">
        <v>333</v>
      </c>
      <c r="H216" s="403" t="s">
        <v>20</v>
      </c>
      <c r="I216" s="403">
        <v>2</v>
      </c>
      <c r="J216" s="580">
        <v>4464258</v>
      </c>
      <c r="K216" s="577">
        <f t="shared" si="22"/>
        <v>8928516</v>
      </c>
      <c r="L216" s="10"/>
      <c r="M216" s="5"/>
    </row>
    <row r="217" spans="1:13" ht="30" customHeight="1">
      <c r="A217" s="5"/>
      <c r="B217" s="206"/>
      <c r="C217" s="431">
        <f t="shared" si="21"/>
        <v>183</v>
      </c>
      <c r="D217" s="440" t="s">
        <v>334</v>
      </c>
      <c r="E217" s="239"/>
      <c r="F217" s="534" t="s">
        <v>11</v>
      </c>
      <c r="G217" s="463" t="s">
        <v>335</v>
      </c>
      <c r="H217" s="403" t="s">
        <v>20</v>
      </c>
      <c r="I217" s="403">
        <v>580</v>
      </c>
      <c r="J217" s="580">
        <v>4270836</v>
      </c>
      <c r="K217" s="588">
        <f t="shared" si="22"/>
        <v>2477084880</v>
      </c>
      <c r="L217" s="10"/>
      <c r="M217" s="5"/>
    </row>
    <row r="218" spans="1:13" ht="30" customHeight="1">
      <c r="A218" s="5"/>
      <c r="B218" s="206"/>
      <c r="C218" s="431">
        <f t="shared" si="21"/>
        <v>184</v>
      </c>
      <c r="D218" s="440" t="s">
        <v>336</v>
      </c>
      <c r="E218" s="239"/>
      <c r="F218" s="534" t="s">
        <v>11</v>
      </c>
      <c r="G218" s="463" t="s">
        <v>337</v>
      </c>
      <c r="H218" s="403" t="s">
        <v>15</v>
      </c>
      <c r="I218" s="403">
        <v>112</v>
      </c>
      <c r="J218" s="580">
        <v>24656</v>
      </c>
      <c r="K218" s="588">
        <f t="shared" si="22"/>
        <v>2761472</v>
      </c>
      <c r="L218" s="10"/>
      <c r="M218" s="5"/>
    </row>
    <row r="219" spans="1:13" ht="30" customHeight="1">
      <c r="A219" s="5"/>
      <c r="B219" s="206"/>
      <c r="C219" s="431">
        <f t="shared" si="21"/>
        <v>185</v>
      </c>
      <c r="D219" s="440" t="s">
        <v>338</v>
      </c>
      <c r="E219" s="239"/>
      <c r="F219" s="534" t="s">
        <v>11</v>
      </c>
      <c r="G219" s="463" t="s">
        <v>339</v>
      </c>
      <c r="H219" s="403" t="s">
        <v>15</v>
      </c>
      <c r="I219" s="403">
        <v>102</v>
      </c>
      <c r="J219" s="580">
        <v>8430</v>
      </c>
      <c r="K219" s="588">
        <f t="shared" si="22"/>
        <v>859860</v>
      </c>
      <c r="L219" s="10"/>
      <c r="M219" s="5"/>
    </row>
    <row r="220" spans="1:13" ht="30" customHeight="1">
      <c r="A220" s="5"/>
      <c r="B220" s="206"/>
      <c r="C220" s="431">
        <f t="shared" si="21"/>
        <v>186</v>
      </c>
      <c r="D220" s="440" t="s">
        <v>340</v>
      </c>
      <c r="E220" s="239"/>
      <c r="F220" s="534" t="s">
        <v>11</v>
      </c>
      <c r="G220" s="463" t="s">
        <v>341</v>
      </c>
      <c r="H220" s="403" t="s">
        <v>20</v>
      </c>
      <c r="I220" s="403">
        <v>343</v>
      </c>
      <c r="J220" s="580">
        <v>9400</v>
      </c>
      <c r="K220" s="588">
        <f t="shared" si="22"/>
        <v>3224200</v>
      </c>
      <c r="L220" s="10"/>
      <c r="M220" s="5"/>
    </row>
    <row r="221" spans="1:13" ht="30" customHeight="1">
      <c r="A221" s="5"/>
      <c r="B221" s="206"/>
      <c r="C221" s="431">
        <f t="shared" si="21"/>
        <v>187</v>
      </c>
      <c r="D221" s="440" t="s">
        <v>342</v>
      </c>
      <c r="E221" s="239"/>
      <c r="F221" s="534" t="s">
        <v>11</v>
      </c>
      <c r="G221" s="463" t="s">
        <v>343</v>
      </c>
      <c r="H221" s="403" t="s">
        <v>15</v>
      </c>
      <c r="I221" s="403">
        <v>2</v>
      </c>
      <c r="J221" s="580">
        <v>28073</v>
      </c>
      <c r="K221" s="579">
        <f t="shared" si="22"/>
        <v>56146</v>
      </c>
      <c r="L221" s="10"/>
      <c r="M221" s="5"/>
    </row>
    <row r="222" spans="1:13" ht="30" customHeight="1">
      <c r="A222" s="5"/>
      <c r="B222" s="206"/>
      <c r="C222" s="431">
        <f t="shared" si="21"/>
        <v>188</v>
      </c>
      <c r="D222" s="440" t="s">
        <v>344</v>
      </c>
      <c r="E222" s="239"/>
      <c r="F222" s="534" t="s">
        <v>11</v>
      </c>
      <c r="G222" s="463" t="s">
        <v>345</v>
      </c>
      <c r="H222" s="403" t="s">
        <v>15</v>
      </c>
      <c r="I222" s="403">
        <v>2</v>
      </c>
      <c r="J222" s="580">
        <v>19250</v>
      </c>
      <c r="K222" s="579">
        <f t="shared" si="22"/>
        <v>38500</v>
      </c>
      <c r="L222" s="10"/>
      <c r="M222" s="5"/>
    </row>
    <row r="223" spans="1:13" ht="30" customHeight="1">
      <c r="A223" s="5"/>
      <c r="B223" s="206"/>
      <c r="C223" s="431">
        <f t="shared" si="21"/>
        <v>189</v>
      </c>
      <c r="D223" s="440" t="s">
        <v>346</v>
      </c>
      <c r="E223" s="239"/>
      <c r="F223" s="534" t="s">
        <v>11</v>
      </c>
      <c r="G223" s="463" t="s">
        <v>347</v>
      </c>
      <c r="H223" s="403" t="s">
        <v>20</v>
      </c>
      <c r="I223" s="403">
        <v>81</v>
      </c>
      <c r="J223" s="580">
        <v>10900</v>
      </c>
      <c r="K223" s="579">
        <f t="shared" si="22"/>
        <v>882900</v>
      </c>
      <c r="L223" s="10"/>
      <c r="M223" s="5"/>
    </row>
    <row r="224" spans="1:13" ht="30" customHeight="1">
      <c r="A224" s="5"/>
      <c r="B224" s="206"/>
      <c r="C224" s="431">
        <f t="shared" si="21"/>
        <v>190</v>
      </c>
      <c r="D224" s="440" t="s">
        <v>348</v>
      </c>
      <c r="E224" s="239"/>
      <c r="F224" s="534" t="s">
        <v>11</v>
      </c>
      <c r="G224" s="463" t="s">
        <v>349</v>
      </c>
      <c r="H224" s="403" t="s">
        <v>20</v>
      </c>
      <c r="I224" s="403">
        <v>4</v>
      </c>
      <c r="J224" s="580">
        <v>8376</v>
      </c>
      <c r="K224" s="577">
        <f t="shared" si="22"/>
        <v>33504</v>
      </c>
      <c r="L224" s="10"/>
      <c r="M224" s="5"/>
    </row>
    <row r="225" spans="1:13" ht="30" customHeight="1">
      <c r="A225" s="5"/>
      <c r="B225" s="206"/>
      <c r="C225" s="431">
        <f t="shared" si="21"/>
        <v>191</v>
      </c>
      <c r="D225" s="440" t="s">
        <v>350</v>
      </c>
      <c r="E225" s="239"/>
      <c r="F225" s="534" t="s">
        <v>11</v>
      </c>
      <c r="G225" s="463" t="s">
        <v>351</v>
      </c>
      <c r="H225" s="403" t="s">
        <v>20</v>
      </c>
      <c r="I225" s="403">
        <v>645</v>
      </c>
      <c r="J225" s="580">
        <v>28800</v>
      </c>
      <c r="K225" s="579">
        <f t="shared" si="22"/>
        <v>18576000</v>
      </c>
      <c r="L225" s="10"/>
      <c r="M225" s="5"/>
    </row>
    <row r="226" spans="1:13" ht="30" customHeight="1">
      <c r="A226" s="5"/>
      <c r="B226" s="206"/>
      <c r="C226" s="431">
        <f t="shared" si="21"/>
        <v>192</v>
      </c>
      <c r="D226" s="440" t="s">
        <v>352</v>
      </c>
      <c r="E226" s="239"/>
      <c r="F226" s="534" t="s">
        <v>11</v>
      </c>
      <c r="G226" s="463" t="s">
        <v>353</v>
      </c>
      <c r="H226" s="403" t="s">
        <v>15</v>
      </c>
      <c r="I226" s="403">
        <v>5</v>
      </c>
      <c r="J226" s="580">
        <v>11655</v>
      </c>
      <c r="K226" s="577">
        <f t="shared" si="22"/>
        <v>58275</v>
      </c>
      <c r="L226" s="10"/>
      <c r="M226" s="5"/>
    </row>
    <row r="227" spans="1:13" ht="30" customHeight="1">
      <c r="A227" s="5"/>
      <c r="B227" s="206"/>
      <c r="C227" s="431">
        <f t="shared" si="21"/>
        <v>193</v>
      </c>
      <c r="D227" s="440" t="s">
        <v>354</v>
      </c>
      <c r="E227" s="239"/>
      <c r="F227" s="534" t="s">
        <v>11</v>
      </c>
      <c r="G227" s="463" t="s">
        <v>355</v>
      </c>
      <c r="H227" s="403" t="s">
        <v>15</v>
      </c>
      <c r="I227" s="403">
        <v>391</v>
      </c>
      <c r="J227" s="580">
        <v>17010</v>
      </c>
      <c r="K227" s="579">
        <f t="shared" si="22"/>
        <v>6650910</v>
      </c>
      <c r="L227" s="10"/>
      <c r="M227" s="5"/>
    </row>
    <row r="228" spans="1:13" ht="30" customHeight="1">
      <c r="A228" s="5"/>
      <c r="B228" s="206"/>
      <c r="C228" s="431">
        <f t="shared" si="21"/>
        <v>194</v>
      </c>
      <c r="D228" s="440" t="s">
        <v>356</v>
      </c>
      <c r="E228" s="239"/>
      <c r="F228" s="534" t="s">
        <v>11</v>
      </c>
      <c r="G228" s="463" t="s">
        <v>357</v>
      </c>
      <c r="H228" s="403" t="s">
        <v>15</v>
      </c>
      <c r="I228" s="403">
        <v>391</v>
      </c>
      <c r="J228" s="580">
        <v>7490</v>
      </c>
      <c r="K228" s="577">
        <f t="shared" si="22"/>
        <v>2928590</v>
      </c>
      <c r="L228" s="10"/>
      <c r="M228" s="5"/>
    </row>
    <row r="229" spans="1:13" ht="30" customHeight="1">
      <c r="A229" s="5"/>
      <c r="B229" s="206"/>
      <c r="C229" s="431">
        <f t="shared" si="21"/>
        <v>195</v>
      </c>
      <c r="D229" s="440" t="s">
        <v>358</v>
      </c>
      <c r="E229" s="239"/>
      <c r="F229" s="534" t="s">
        <v>11</v>
      </c>
      <c r="G229" s="463" t="s">
        <v>359</v>
      </c>
      <c r="H229" s="403" t="s">
        <v>15</v>
      </c>
      <c r="I229" s="403">
        <v>391</v>
      </c>
      <c r="J229" s="580">
        <v>3920</v>
      </c>
      <c r="K229" s="579">
        <f t="shared" si="22"/>
        <v>1532720</v>
      </c>
      <c r="L229" s="10"/>
      <c r="M229" s="5"/>
    </row>
    <row r="230" spans="1:13" ht="30" customHeight="1">
      <c r="A230" s="5"/>
      <c r="B230" s="206"/>
      <c r="C230" s="431">
        <f t="shared" si="21"/>
        <v>196</v>
      </c>
      <c r="D230" s="440" t="s">
        <v>360</v>
      </c>
      <c r="E230" s="239"/>
      <c r="F230" s="534" t="s">
        <v>11</v>
      </c>
      <c r="G230" s="463" t="s">
        <v>361</v>
      </c>
      <c r="H230" s="403" t="s">
        <v>15</v>
      </c>
      <c r="I230" s="403">
        <v>1</v>
      </c>
      <c r="J230" s="580">
        <v>3920</v>
      </c>
      <c r="K230" s="579">
        <f t="shared" si="22"/>
        <v>3920</v>
      </c>
      <c r="L230" s="10"/>
      <c r="M230" s="5"/>
    </row>
    <row r="231" spans="1:13" ht="30" customHeight="1">
      <c r="A231" s="5"/>
      <c r="B231" s="206"/>
      <c r="C231" s="431">
        <f t="shared" si="21"/>
        <v>197</v>
      </c>
      <c r="D231" s="440" t="s">
        <v>362</v>
      </c>
      <c r="E231" s="239"/>
      <c r="F231" s="534" t="s">
        <v>11</v>
      </c>
      <c r="G231" s="463" t="s">
        <v>363</v>
      </c>
      <c r="H231" s="466" t="s">
        <v>218</v>
      </c>
      <c r="I231" s="467">
        <v>1</v>
      </c>
      <c r="J231" s="580">
        <v>9440000</v>
      </c>
      <c r="K231" s="579">
        <f t="shared" si="22"/>
        <v>9440000</v>
      </c>
      <c r="L231" s="10"/>
      <c r="M231" s="5"/>
    </row>
    <row r="232" spans="1:13" ht="30" customHeight="1">
      <c r="A232" s="5"/>
      <c r="B232" s="206"/>
      <c r="C232" s="431">
        <f t="shared" si="21"/>
        <v>198</v>
      </c>
      <c r="D232" s="440" t="s">
        <v>364</v>
      </c>
      <c r="E232" s="239"/>
      <c r="F232" s="534" t="s">
        <v>11</v>
      </c>
      <c r="G232" s="463" t="s">
        <v>365</v>
      </c>
      <c r="H232" s="403" t="s">
        <v>20</v>
      </c>
      <c r="I232" s="403">
        <v>1</v>
      </c>
      <c r="J232" s="580">
        <v>16660000</v>
      </c>
      <c r="K232" s="577">
        <f t="shared" si="22"/>
        <v>16660000</v>
      </c>
      <c r="L232" s="10"/>
      <c r="M232" s="5"/>
    </row>
    <row r="233" spans="1:13" ht="30" customHeight="1" thickBot="1">
      <c r="A233" s="5"/>
      <c r="B233" s="206"/>
      <c r="C233" s="431">
        <f t="shared" si="21"/>
        <v>199</v>
      </c>
      <c r="D233" s="440" t="s">
        <v>366</v>
      </c>
      <c r="E233" s="239"/>
      <c r="F233" s="534" t="s">
        <v>11</v>
      </c>
      <c r="G233" s="463" t="s">
        <v>367</v>
      </c>
      <c r="H233" s="444" t="s">
        <v>20</v>
      </c>
      <c r="I233" s="444">
        <v>1</v>
      </c>
      <c r="J233" s="580">
        <v>34807500</v>
      </c>
      <c r="K233" s="590">
        <f t="shared" si="22"/>
        <v>34807500</v>
      </c>
      <c r="L233" s="10"/>
      <c r="M233" s="5"/>
    </row>
    <row r="234" spans="1:13" ht="30" customHeight="1" thickBot="1">
      <c r="A234" s="5"/>
      <c r="B234" s="206"/>
      <c r="C234" s="521"/>
      <c r="D234" s="432"/>
      <c r="E234" s="432"/>
      <c r="F234" s="432"/>
      <c r="G234" s="490"/>
      <c r="H234" s="432"/>
      <c r="I234" s="491"/>
      <c r="J234" s="306" t="s">
        <v>27</v>
      </c>
      <c r="K234" s="569">
        <f>SUM(K197:K233)</f>
        <v>3986823960</v>
      </c>
      <c r="L234" s="10"/>
      <c r="M234" s="5"/>
    </row>
    <row r="235" spans="1:13" ht="45.75" customHeight="1" thickBot="1">
      <c r="A235" s="5"/>
      <c r="B235" s="9"/>
      <c r="C235" s="293">
        <v>200</v>
      </c>
      <c r="D235" s="426" t="s">
        <v>368</v>
      </c>
      <c r="E235" s="535" t="s">
        <v>11</v>
      </c>
      <c r="F235" s="315"/>
      <c r="G235" s="455" t="s">
        <v>369</v>
      </c>
      <c r="H235" s="523"/>
      <c r="I235" s="496"/>
      <c r="J235" s="454"/>
      <c r="K235" s="415"/>
      <c r="L235" s="10"/>
      <c r="M235" s="5"/>
    </row>
    <row r="236" spans="1:13" ht="30" customHeight="1">
      <c r="A236" s="5"/>
      <c r="B236" s="206"/>
      <c r="C236" s="437">
        <f>1+C235</f>
        <v>201</v>
      </c>
      <c r="D236" s="438" t="s">
        <v>370</v>
      </c>
      <c r="E236" s="292"/>
      <c r="F236" s="232" t="s">
        <v>11</v>
      </c>
      <c r="G236" s="462" t="s">
        <v>371</v>
      </c>
      <c r="H236" s="409" t="s">
        <v>15</v>
      </c>
      <c r="I236" s="409">
        <v>68</v>
      </c>
      <c r="J236" s="580">
        <v>258961</v>
      </c>
      <c r="K236" s="587">
        <f>I236*J236</f>
        <v>17609348</v>
      </c>
      <c r="L236" s="10"/>
      <c r="M236" s="5"/>
    </row>
    <row r="237" spans="1:13" ht="30" customHeight="1">
      <c r="A237" s="5"/>
      <c r="B237" s="206"/>
      <c r="C237" s="431">
        <f t="shared" ref="C237:C250" si="23">1+C236</f>
        <v>202</v>
      </c>
      <c r="D237" s="440" t="s">
        <v>372</v>
      </c>
      <c r="E237" s="239"/>
      <c r="F237" s="534" t="s">
        <v>11</v>
      </c>
      <c r="G237" s="463" t="s">
        <v>373</v>
      </c>
      <c r="H237" s="403" t="s">
        <v>15</v>
      </c>
      <c r="I237" s="403">
        <v>63</v>
      </c>
      <c r="J237" s="580">
        <v>214402</v>
      </c>
      <c r="K237" s="577">
        <f t="shared" ref="K237:K250" si="24">I237*J237</f>
        <v>13507326</v>
      </c>
      <c r="L237" s="10"/>
      <c r="M237" s="5"/>
    </row>
    <row r="238" spans="1:13" ht="30" customHeight="1">
      <c r="A238" s="5"/>
      <c r="B238" s="206"/>
      <c r="C238" s="431">
        <f t="shared" si="23"/>
        <v>203</v>
      </c>
      <c r="D238" s="440" t="s">
        <v>374</v>
      </c>
      <c r="E238" s="239"/>
      <c r="F238" s="534" t="s">
        <v>11</v>
      </c>
      <c r="G238" s="463" t="s">
        <v>375</v>
      </c>
      <c r="H238" s="403" t="s">
        <v>15</v>
      </c>
      <c r="I238" s="403">
        <v>52</v>
      </c>
      <c r="J238" s="580">
        <v>172906</v>
      </c>
      <c r="K238" s="588">
        <f t="shared" si="24"/>
        <v>8991112</v>
      </c>
      <c r="L238" s="10"/>
      <c r="M238" s="5"/>
    </row>
    <row r="239" spans="1:13" ht="30" customHeight="1">
      <c r="A239" s="5"/>
      <c r="B239" s="206"/>
      <c r="C239" s="431">
        <f t="shared" si="23"/>
        <v>204</v>
      </c>
      <c r="D239" s="440" t="s">
        <v>376</v>
      </c>
      <c r="E239" s="239"/>
      <c r="F239" s="534" t="s">
        <v>11</v>
      </c>
      <c r="G239" s="463" t="s">
        <v>377</v>
      </c>
      <c r="H239" s="403" t="s">
        <v>15</v>
      </c>
      <c r="I239" s="403">
        <v>84</v>
      </c>
      <c r="J239" s="580">
        <v>108827</v>
      </c>
      <c r="K239" s="579">
        <f t="shared" si="24"/>
        <v>9141468</v>
      </c>
      <c r="L239" s="10"/>
      <c r="M239" s="5"/>
    </row>
    <row r="240" spans="1:13" ht="30" customHeight="1">
      <c r="A240" s="5"/>
      <c r="B240" s="206"/>
      <c r="C240" s="431">
        <f t="shared" si="23"/>
        <v>205</v>
      </c>
      <c r="D240" s="440" t="s">
        <v>378</v>
      </c>
      <c r="E240" s="239"/>
      <c r="F240" s="534" t="s">
        <v>11</v>
      </c>
      <c r="G240" s="468" t="s">
        <v>379</v>
      </c>
      <c r="H240" s="403" t="s">
        <v>15</v>
      </c>
      <c r="I240" s="403">
        <v>172</v>
      </c>
      <c r="J240" s="580">
        <v>98387</v>
      </c>
      <c r="K240" s="578">
        <f t="shared" si="24"/>
        <v>16922564</v>
      </c>
      <c r="L240" s="10"/>
      <c r="M240" s="5"/>
    </row>
    <row r="241" spans="1:13" ht="30" customHeight="1">
      <c r="A241" s="5"/>
      <c r="B241" s="206"/>
      <c r="C241" s="431">
        <f t="shared" si="23"/>
        <v>206</v>
      </c>
      <c r="D241" s="440" t="s">
        <v>380</v>
      </c>
      <c r="E241" s="239"/>
      <c r="F241" s="534" t="s">
        <v>11</v>
      </c>
      <c r="G241" s="462" t="s">
        <v>381</v>
      </c>
      <c r="H241" s="403" t="s">
        <v>15</v>
      </c>
      <c r="I241" s="403">
        <v>155</v>
      </c>
      <c r="J241" s="580">
        <v>83552</v>
      </c>
      <c r="K241" s="577">
        <f t="shared" si="24"/>
        <v>12950560</v>
      </c>
      <c r="L241" s="10"/>
      <c r="M241" s="5"/>
    </row>
    <row r="242" spans="1:13" ht="30" customHeight="1">
      <c r="A242" s="5"/>
      <c r="B242" s="206"/>
      <c r="C242" s="431">
        <f t="shared" si="23"/>
        <v>207</v>
      </c>
      <c r="D242" s="440" t="s">
        <v>382</v>
      </c>
      <c r="E242" s="239"/>
      <c r="F242" s="534" t="s">
        <v>11</v>
      </c>
      <c r="G242" s="463" t="s">
        <v>383</v>
      </c>
      <c r="H242" s="403" t="s">
        <v>15</v>
      </c>
      <c r="I242" s="403">
        <v>271</v>
      </c>
      <c r="J242" s="580">
        <v>68738</v>
      </c>
      <c r="K242" s="579">
        <f t="shared" si="24"/>
        <v>18627998</v>
      </c>
      <c r="L242" s="10"/>
      <c r="M242" s="5"/>
    </row>
    <row r="243" spans="1:13" ht="30" customHeight="1">
      <c r="A243" s="5"/>
      <c r="B243" s="206"/>
      <c r="C243" s="431">
        <f t="shared" si="23"/>
        <v>208</v>
      </c>
      <c r="D243" s="440" t="s">
        <v>384</v>
      </c>
      <c r="E243" s="239"/>
      <c r="F243" s="534" t="s">
        <v>11</v>
      </c>
      <c r="G243" s="463" t="s">
        <v>385</v>
      </c>
      <c r="H243" s="403" t="s">
        <v>15</v>
      </c>
      <c r="I243" s="403">
        <v>143</v>
      </c>
      <c r="J243" s="580">
        <v>55330</v>
      </c>
      <c r="K243" s="579">
        <f t="shared" si="24"/>
        <v>7912190</v>
      </c>
      <c r="L243" s="10"/>
      <c r="M243" s="5"/>
    </row>
    <row r="244" spans="1:13" ht="30" customHeight="1">
      <c r="A244" s="5"/>
      <c r="B244" s="206"/>
      <c r="C244" s="431">
        <f t="shared" si="23"/>
        <v>209</v>
      </c>
      <c r="D244" s="440" t="s">
        <v>386</v>
      </c>
      <c r="E244" s="239"/>
      <c r="F244" s="534" t="s">
        <v>11</v>
      </c>
      <c r="G244" s="463" t="s">
        <v>387</v>
      </c>
      <c r="H244" s="403" t="s">
        <v>15</v>
      </c>
      <c r="I244" s="403">
        <v>85</v>
      </c>
      <c r="J244" s="580">
        <v>47776</v>
      </c>
      <c r="K244" s="577">
        <f t="shared" si="24"/>
        <v>4060960</v>
      </c>
      <c r="L244" s="10"/>
      <c r="M244" s="5"/>
    </row>
    <row r="245" spans="1:13" ht="30" customHeight="1">
      <c r="A245" s="5"/>
      <c r="B245" s="206"/>
      <c r="C245" s="431">
        <f t="shared" si="23"/>
        <v>210</v>
      </c>
      <c r="D245" s="440" t="s">
        <v>388</v>
      </c>
      <c r="E245" s="239"/>
      <c r="F245" s="534" t="s">
        <v>11</v>
      </c>
      <c r="G245" s="463" t="s">
        <v>389</v>
      </c>
      <c r="H245" s="444" t="s">
        <v>20</v>
      </c>
      <c r="I245" s="444">
        <v>4</v>
      </c>
      <c r="J245" s="580">
        <v>608110</v>
      </c>
      <c r="K245" s="579">
        <f t="shared" si="24"/>
        <v>2432440</v>
      </c>
      <c r="L245" s="10"/>
      <c r="M245" s="5"/>
    </row>
    <row r="246" spans="1:13" ht="30" customHeight="1">
      <c r="A246" s="5"/>
      <c r="B246" s="206"/>
      <c r="C246" s="431">
        <f t="shared" si="23"/>
        <v>211</v>
      </c>
      <c r="D246" s="440" t="s">
        <v>390</v>
      </c>
      <c r="E246" s="239"/>
      <c r="F246" s="534" t="s">
        <v>11</v>
      </c>
      <c r="G246" s="463" t="s">
        <v>391</v>
      </c>
      <c r="H246" s="403" t="s">
        <v>20</v>
      </c>
      <c r="I246" s="403">
        <v>2</v>
      </c>
      <c r="J246" s="580">
        <v>468536</v>
      </c>
      <c r="K246" s="579">
        <f t="shared" si="24"/>
        <v>937072</v>
      </c>
      <c r="L246" s="10"/>
      <c r="M246" s="5"/>
    </row>
    <row r="247" spans="1:13" ht="30" customHeight="1">
      <c r="A247" s="5"/>
      <c r="B247" s="206"/>
      <c r="C247" s="431">
        <f t="shared" si="23"/>
        <v>212</v>
      </c>
      <c r="D247" s="440" t="s">
        <v>392</v>
      </c>
      <c r="E247" s="239"/>
      <c r="F247" s="534" t="s">
        <v>11</v>
      </c>
      <c r="G247" s="463" t="s">
        <v>393</v>
      </c>
      <c r="H247" s="403" t="s">
        <v>20</v>
      </c>
      <c r="I247" s="403">
        <v>8</v>
      </c>
      <c r="J247" s="580">
        <v>365457</v>
      </c>
      <c r="K247" s="579">
        <f t="shared" si="24"/>
        <v>2923656</v>
      </c>
      <c r="L247" s="10"/>
      <c r="M247" s="5"/>
    </row>
    <row r="248" spans="1:13" ht="30" customHeight="1">
      <c r="A248" s="5"/>
      <c r="B248" s="206"/>
      <c r="C248" s="431">
        <f t="shared" si="23"/>
        <v>213</v>
      </c>
      <c r="D248" s="440" t="s">
        <v>394</v>
      </c>
      <c r="E248" s="239"/>
      <c r="F248" s="534" t="s">
        <v>11</v>
      </c>
      <c r="G248" s="463" t="s">
        <v>395</v>
      </c>
      <c r="H248" s="403" t="s">
        <v>20</v>
      </c>
      <c r="I248" s="403">
        <v>7</v>
      </c>
      <c r="J248" s="580">
        <v>302234</v>
      </c>
      <c r="K248" s="579">
        <f t="shared" si="24"/>
        <v>2115638</v>
      </c>
      <c r="L248" s="10"/>
      <c r="M248" s="5"/>
    </row>
    <row r="249" spans="1:13" ht="30" customHeight="1">
      <c r="A249" s="5"/>
      <c r="B249" s="206"/>
      <c r="C249" s="431">
        <f t="shared" si="23"/>
        <v>214</v>
      </c>
      <c r="D249" s="440" t="s">
        <v>396</v>
      </c>
      <c r="E249" s="239"/>
      <c r="F249" s="534" t="s">
        <v>11</v>
      </c>
      <c r="G249" s="463" t="s">
        <v>397</v>
      </c>
      <c r="H249" s="423" t="s">
        <v>398</v>
      </c>
      <c r="I249" s="469">
        <v>78.900000000000006</v>
      </c>
      <c r="J249" s="580">
        <v>70793.003802281368</v>
      </c>
      <c r="K249" s="578">
        <f t="shared" si="24"/>
        <v>5585568</v>
      </c>
      <c r="L249" s="10"/>
      <c r="M249" s="5"/>
    </row>
    <row r="250" spans="1:13" ht="30" customHeight="1" thickBot="1">
      <c r="A250" s="5"/>
      <c r="B250" s="206"/>
      <c r="C250" s="431">
        <f t="shared" si="23"/>
        <v>215</v>
      </c>
      <c r="D250" s="440" t="s">
        <v>399</v>
      </c>
      <c r="E250" s="239"/>
      <c r="F250" s="534" t="s">
        <v>11</v>
      </c>
      <c r="G250" s="463" t="s">
        <v>400</v>
      </c>
      <c r="H250" s="417" t="s">
        <v>398</v>
      </c>
      <c r="I250" s="467">
        <v>5</v>
      </c>
      <c r="J250" s="580">
        <v>608110</v>
      </c>
      <c r="K250" s="578">
        <f t="shared" si="24"/>
        <v>3040550</v>
      </c>
      <c r="L250" s="10"/>
      <c r="M250" s="5"/>
    </row>
    <row r="251" spans="1:13" ht="30" customHeight="1" thickBot="1">
      <c r="A251" s="5"/>
      <c r="B251" s="9"/>
      <c r="C251" s="492"/>
      <c r="D251" s="432"/>
      <c r="E251" s="432"/>
      <c r="F251" s="432"/>
      <c r="G251" s="490"/>
      <c r="H251" s="432"/>
      <c r="I251" s="491"/>
      <c r="J251" s="306" t="s">
        <v>27</v>
      </c>
      <c r="K251" s="569">
        <f>SUM(K236:K250)</f>
        <v>126758450</v>
      </c>
      <c r="L251" s="10"/>
      <c r="M251" s="5"/>
    </row>
    <row r="252" spans="1:13" ht="45" customHeight="1" thickBot="1">
      <c r="A252" s="5"/>
      <c r="B252" s="9"/>
      <c r="C252" s="258">
        <v>216</v>
      </c>
      <c r="D252" s="426" t="s">
        <v>401</v>
      </c>
      <c r="E252" s="258" t="s">
        <v>11</v>
      </c>
      <c r="F252" s="315"/>
      <c r="G252" s="455" t="s">
        <v>402</v>
      </c>
      <c r="H252" s="524"/>
      <c r="I252" s="509"/>
      <c r="J252" s="454"/>
      <c r="K252" s="415"/>
      <c r="L252" s="10"/>
      <c r="M252" s="5"/>
    </row>
    <row r="253" spans="1:13" ht="30" customHeight="1">
      <c r="A253" s="5"/>
      <c r="B253" s="206"/>
      <c r="C253" s="437">
        <f>1+C252</f>
        <v>217</v>
      </c>
      <c r="D253" s="408" t="s">
        <v>403</v>
      </c>
      <c r="E253" s="292"/>
      <c r="F253" s="232" t="s">
        <v>11</v>
      </c>
      <c r="G253" s="407" t="s">
        <v>404</v>
      </c>
      <c r="H253" s="409" t="s">
        <v>15</v>
      </c>
      <c r="I253" s="511">
        <v>18</v>
      </c>
      <c r="J253" s="580">
        <v>137658</v>
      </c>
      <c r="K253" s="589">
        <f>I253*J253</f>
        <v>2477844</v>
      </c>
      <c r="L253" s="10"/>
      <c r="M253" s="5"/>
    </row>
    <row r="254" spans="1:13" ht="30" customHeight="1">
      <c r="A254" s="5"/>
      <c r="B254" s="206"/>
      <c r="C254" s="431">
        <f t="shared" ref="C254:C271" si="25">1+C253</f>
        <v>218</v>
      </c>
      <c r="D254" s="405" t="s">
        <v>405</v>
      </c>
      <c r="E254" s="239"/>
      <c r="F254" s="534" t="s">
        <v>11</v>
      </c>
      <c r="G254" s="404" t="s">
        <v>406</v>
      </c>
      <c r="H254" s="403" t="s">
        <v>15</v>
      </c>
      <c r="I254" s="470">
        <v>141</v>
      </c>
      <c r="J254" s="580">
        <v>187003</v>
      </c>
      <c r="K254" s="579">
        <f t="shared" ref="K254:K271" si="26">I254*J254</f>
        <v>26367423</v>
      </c>
      <c r="L254" s="10"/>
      <c r="M254" s="5"/>
    </row>
    <row r="255" spans="1:13" ht="30" customHeight="1">
      <c r="A255" s="5"/>
      <c r="B255" s="206"/>
      <c r="C255" s="431">
        <f t="shared" si="25"/>
        <v>219</v>
      </c>
      <c r="D255" s="405" t="s">
        <v>407</v>
      </c>
      <c r="E255" s="239"/>
      <c r="F255" s="534" t="s">
        <v>11</v>
      </c>
      <c r="G255" s="404" t="s">
        <v>408</v>
      </c>
      <c r="H255" s="403" t="s">
        <v>15</v>
      </c>
      <c r="I255" s="470">
        <v>2</v>
      </c>
      <c r="J255" s="580">
        <v>230479</v>
      </c>
      <c r="K255" s="579">
        <f t="shared" si="26"/>
        <v>460958</v>
      </c>
      <c r="L255" s="10"/>
      <c r="M255" s="5"/>
    </row>
    <row r="256" spans="1:13" ht="30" customHeight="1">
      <c r="A256" s="5"/>
      <c r="B256" s="206"/>
      <c r="C256" s="431">
        <f t="shared" si="25"/>
        <v>220</v>
      </c>
      <c r="D256" s="405" t="s">
        <v>409</v>
      </c>
      <c r="E256" s="239"/>
      <c r="F256" s="534" t="s">
        <v>11</v>
      </c>
      <c r="G256" s="404" t="s">
        <v>410</v>
      </c>
      <c r="H256" s="403" t="s">
        <v>15</v>
      </c>
      <c r="I256" s="470">
        <v>2</v>
      </c>
      <c r="J256" s="580">
        <v>66756</v>
      </c>
      <c r="K256" s="579">
        <f t="shared" si="26"/>
        <v>133512</v>
      </c>
      <c r="L256" s="10"/>
      <c r="M256" s="5"/>
    </row>
    <row r="257" spans="1:13" ht="30" customHeight="1">
      <c r="A257" s="5"/>
      <c r="B257" s="206"/>
      <c r="C257" s="431">
        <f t="shared" si="25"/>
        <v>221</v>
      </c>
      <c r="D257" s="405" t="s">
        <v>411</v>
      </c>
      <c r="E257" s="239"/>
      <c r="F257" s="534" t="s">
        <v>11</v>
      </c>
      <c r="G257" s="404" t="s">
        <v>412</v>
      </c>
      <c r="H257" s="403" t="s">
        <v>15</v>
      </c>
      <c r="I257" s="470">
        <v>6</v>
      </c>
      <c r="J257" s="580">
        <v>110520</v>
      </c>
      <c r="K257" s="579">
        <f t="shared" si="26"/>
        <v>663120</v>
      </c>
      <c r="L257" s="10"/>
      <c r="M257" s="5"/>
    </row>
    <row r="258" spans="1:13" ht="30" customHeight="1">
      <c r="A258" s="5"/>
      <c r="B258" s="206"/>
      <c r="C258" s="431">
        <f t="shared" si="25"/>
        <v>222</v>
      </c>
      <c r="D258" s="405" t="s">
        <v>413</v>
      </c>
      <c r="E258" s="239"/>
      <c r="F258" s="534" t="s">
        <v>11</v>
      </c>
      <c r="G258" s="404" t="s">
        <v>414</v>
      </c>
      <c r="H258" s="403" t="s">
        <v>15</v>
      </c>
      <c r="I258" s="470">
        <v>143</v>
      </c>
      <c r="J258" s="580">
        <v>151270</v>
      </c>
      <c r="K258" s="577">
        <f t="shared" si="26"/>
        <v>21631610</v>
      </c>
      <c r="L258" s="10"/>
      <c r="M258" s="5"/>
    </row>
    <row r="259" spans="1:13" ht="30" customHeight="1">
      <c r="A259" s="5"/>
      <c r="B259" s="206"/>
      <c r="C259" s="431">
        <f t="shared" si="25"/>
        <v>223</v>
      </c>
      <c r="D259" s="405" t="s">
        <v>415</v>
      </c>
      <c r="E259" s="239"/>
      <c r="F259" s="534" t="s">
        <v>11</v>
      </c>
      <c r="G259" s="404" t="s">
        <v>416</v>
      </c>
      <c r="H259" s="403" t="s">
        <v>15</v>
      </c>
      <c r="I259" s="470">
        <v>1</v>
      </c>
      <c r="J259" s="580">
        <v>194746</v>
      </c>
      <c r="K259" s="579">
        <f t="shared" si="26"/>
        <v>194746</v>
      </c>
      <c r="L259" s="10"/>
      <c r="M259" s="5"/>
    </row>
    <row r="260" spans="1:13" ht="30" customHeight="1">
      <c r="A260" s="5"/>
      <c r="B260" s="206"/>
      <c r="C260" s="431">
        <f t="shared" si="25"/>
        <v>224</v>
      </c>
      <c r="D260" s="405" t="s">
        <v>417</v>
      </c>
      <c r="E260" s="239"/>
      <c r="F260" s="534" t="s">
        <v>11</v>
      </c>
      <c r="G260" s="404" t="s">
        <v>418</v>
      </c>
      <c r="H260" s="403" t="s">
        <v>20</v>
      </c>
      <c r="I260" s="467">
        <v>2</v>
      </c>
      <c r="J260" s="580">
        <v>107000</v>
      </c>
      <c r="K260" s="579">
        <f t="shared" si="26"/>
        <v>214000</v>
      </c>
      <c r="L260" s="10"/>
      <c r="M260" s="5"/>
    </row>
    <row r="261" spans="1:13" ht="30" customHeight="1">
      <c r="A261" s="5"/>
      <c r="B261" s="206"/>
      <c r="C261" s="431">
        <f t="shared" si="25"/>
        <v>225</v>
      </c>
      <c r="D261" s="403" t="s">
        <v>419</v>
      </c>
      <c r="E261" s="239"/>
      <c r="F261" s="534" t="s">
        <v>11</v>
      </c>
      <c r="G261" s="404" t="s">
        <v>420</v>
      </c>
      <c r="H261" s="403" t="s">
        <v>20</v>
      </c>
      <c r="I261" s="470">
        <v>7</v>
      </c>
      <c r="J261" s="580">
        <v>172000</v>
      </c>
      <c r="K261" s="577">
        <f t="shared" si="26"/>
        <v>1204000</v>
      </c>
      <c r="L261" s="10"/>
      <c r="M261" s="5"/>
    </row>
    <row r="262" spans="1:13" ht="30" customHeight="1">
      <c r="A262" s="5"/>
      <c r="B262" s="206"/>
      <c r="C262" s="431">
        <f t="shared" si="25"/>
        <v>226</v>
      </c>
      <c r="D262" s="403" t="s">
        <v>421</v>
      </c>
      <c r="E262" s="239"/>
      <c r="F262" s="534" t="s">
        <v>11</v>
      </c>
      <c r="G262" s="404" t="s">
        <v>422</v>
      </c>
      <c r="H262" s="403" t="s">
        <v>20</v>
      </c>
      <c r="I262" s="470">
        <v>2</v>
      </c>
      <c r="J262" s="580">
        <v>227000</v>
      </c>
      <c r="K262" s="579">
        <f t="shared" si="26"/>
        <v>454000</v>
      </c>
      <c r="L262" s="10"/>
      <c r="M262" s="5"/>
    </row>
    <row r="263" spans="1:13" ht="30" customHeight="1">
      <c r="A263" s="5"/>
      <c r="B263" s="206"/>
      <c r="C263" s="431">
        <f t="shared" si="25"/>
        <v>227</v>
      </c>
      <c r="D263" s="403" t="s">
        <v>423</v>
      </c>
      <c r="E263" s="239"/>
      <c r="F263" s="534" t="s">
        <v>11</v>
      </c>
      <c r="G263" s="404" t="s">
        <v>424</v>
      </c>
      <c r="H263" s="403" t="s">
        <v>20</v>
      </c>
      <c r="I263" s="470">
        <v>2</v>
      </c>
      <c r="J263" s="580">
        <v>77000</v>
      </c>
      <c r="K263" s="579">
        <f t="shared" si="26"/>
        <v>154000</v>
      </c>
      <c r="L263" s="10"/>
      <c r="M263" s="5"/>
    </row>
    <row r="264" spans="1:13" ht="30" customHeight="1">
      <c r="A264" s="5"/>
      <c r="B264" s="206"/>
      <c r="C264" s="431">
        <f t="shared" si="25"/>
        <v>228</v>
      </c>
      <c r="D264" s="403" t="s">
        <v>425</v>
      </c>
      <c r="E264" s="239"/>
      <c r="F264" s="534" t="s">
        <v>11</v>
      </c>
      <c r="G264" s="404" t="s">
        <v>426</v>
      </c>
      <c r="H264" s="403" t="s">
        <v>20</v>
      </c>
      <c r="I264" s="470">
        <v>7</v>
      </c>
      <c r="J264" s="580">
        <v>122000</v>
      </c>
      <c r="K264" s="579">
        <f t="shared" si="26"/>
        <v>854000</v>
      </c>
      <c r="L264" s="10"/>
      <c r="M264" s="5"/>
    </row>
    <row r="265" spans="1:13" ht="30" customHeight="1">
      <c r="A265" s="5"/>
      <c r="B265" s="206"/>
      <c r="C265" s="431">
        <f t="shared" si="25"/>
        <v>229</v>
      </c>
      <c r="D265" s="444" t="s">
        <v>427</v>
      </c>
      <c r="E265" s="239"/>
      <c r="F265" s="534" t="s">
        <v>11</v>
      </c>
      <c r="G265" s="404" t="s">
        <v>428</v>
      </c>
      <c r="H265" s="403" t="s">
        <v>20</v>
      </c>
      <c r="I265" s="470">
        <v>2</v>
      </c>
      <c r="J265" s="580">
        <v>343600</v>
      </c>
      <c r="K265" s="579">
        <f t="shared" si="26"/>
        <v>687200</v>
      </c>
      <c r="L265" s="10"/>
      <c r="M265" s="5"/>
    </row>
    <row r="266" spans="1:13" ht="30" customHeight="1">
      <c r="A266" s="5"/>
      <c r="B266" s="206"/>
      <c r="C266" s="431">
        <f t="shared" si="25"/>
        <v>230</v>
      </c>
      <c r="D266" s="444" t="s">
        <v>429</v>
      </c>
      <c r="E266" s="239"/>
      <c r="F266" s="534" t="s">
        <v>11</v>
      </c>
      <c r="G266" s="404" t="s">
        <v>430</v>
      </c>
      <c r="H266" s="403" t="s">
        <v>20</v>
      </c>
      <c r="I266" s="470">
        <v>4</v>
      </c>
      <c r="J266" s="580">
        <v>229069</v>
      </c>
      <c r="K266" s="579">
        <f t="shared" si="26"/>
        <v>916276</v>
      </c>
      <c r="L266" s="10"/>
      <c r="M266" s="5"/>
    </row>
    <row r="267" spans="1:13" ht="30" customHeight="1">
      <c r="A267" s="5"/>
      <c r="B267" s="206"/>
      <c r="C267" s="431">
        <f t="shared" si="25"/>
        <v>231</v>
      </c>
      <c r="D267" s="444" t="s">
        <v>431</v>
      </c>
      <c r="E267" s="239"/>
      <c r="F267" s="534" t="s">
        <v>11</v>
      </c>
      <c r="G267" s="404" t="s">
        <v>432</v>
      </c>
      <c r="H267" s="403" t="s">
        <v>20</v>
      </c>
      <c r="I267" s="470">
        <v>2</v>
      </c>
      <c r="J267" s="580">
        <v>229069</v>
      </c>
      <c r="K267" s="579">
        <f t="shared" si="26"/>
        <v>458138</v>
      </c>
      <c r="L267" s="10"/>
      <c r="M267" s="5"/>
    </row>
    <row r="268" spans="1:13" ht="30" customHeight="1">
      <c r="A268" s="5"/>
      <c r="B268" s="206"/>
      <c r="C268" s="431">
        <f t="shared" si="25"/>
        <v>232</v>
      </c>
      <c r="D268" s="403" t="s">
        <v>433</v>
      </c>
      <c r="E268" s="239"/>
      <c r="F268" s="534" t="s">
        <v>11</v>
      </c>
      <c r="G268" s="404" t="s">
        <v>434</v>
      </c>
      <c r="H268" s="403" t="s">
        <v>20</v>
      </c>
      <c r="I268" s="470">
        <v>2</v>
      </c>
      <c r="J268" s="580">
        <v>229069</v>
      </c>
      <c r="K268" s="579">
        <f t="shared" si="26"/>
        <v>458138</v>
      </c>
      <c r="L268" s="10"/>
      <c r="M268" s="5"/>
    </row>
    <row r="269" spans="1:13" ht="30" customHeight="1">
      <c r="A269" s="5"/>
      <c r="B269" s="206"/>
      <c r="C269" s="431">
        <f t="shared" si="25"/>
        <v>233</v>
      </c>
      <c r="D269" s="444" t="s">
        <v>435</v>
      </c>
      <c r="E269" s="239"/>
      <c r="F269" s="534" t="s">
        <v>11</v>
      </c>
      <c r="G269" s="404" t="s">
        <v>436</v>
      </c>
      <c r="H269" s="403" t="s">
        <v>20</v>
      </c>
      <c r="I269" s="467">
        <v>2</v>
      </c>
      <c r="J269" s="580">
        <v>1859644</v>
      </c>
      <c r="K269" s="579">
        <f t="shared" si="26"/>
        <v>3719288</v>
      </c>
      <c r="L269" s="10"/>
      <c r="M269" s="5"/>
    </row>
    <row r="270" spans="1:13" ht="30" customHeight="1">
      <c r="A270" s="5"/>
      <c r="B270" s="206"/>
      <c r="C270" s="431">
        <f t="shared" si="25"/>
        <v>234</v>
      </c>
      <c r="D270" s="403" t="s">
        <v>437</v>
      </c>
      <c r="E270" s="239"/>
      <c r="F270" s="534" t="s">
        <v>11</v>
      </c>
      <c r="G270" s="404" t="s">
        <v>438</v>
      </c>
      <c r="H270" s="403" t="s">
        <v>20</v>
      </c>
      <c r="I270" s="467">
        <v>2</v>
      </c>
      <c r="J270" s="580">
        <v>13675937</v>
      </c>
      <c r="K270" s="577">
        <f t="shared" si="26"/>
        <v>27351874</v>
      </c>
      <c r="L270" s="10"/>
      <c r="M270" s="5"/>
    </row>
    <row r="271" spans="1:13" ht="30" customHeight="1" thickBot="1">
      <c r="A271" s="5"/>
      <c r="B271" s="206"/>
      <c r="C271" s="431">
        <f t="shared" si="25"/>
        <v>235</v>
      </c>
      <c r="D271" s="405" t="s">
        <v>439</v>
      </c>
      <c r="E271" s="239"/>
      <c r="F271" s="534" t="s">
        <v>11</v>
      </c>
      <c r="G271" s="404" t="s">
        <v>440</v>
      </c>
      <c r="H271" s="403" t="s">
        <v>20</v>
      </c>
      <c r="I271" s="467">
        <v>1</v>
      </c>
      <c r="J271" s="580">
        <v>8891276</v>
      </c>
      <c r="K271" s="590">
        <f t="shared" si="26"/>
        <v>8891276</v>
      </c>
      <c r="L271" s="10"/>
      <c r="M271" s="5"/>
    </row>
    <row r="272" spans="1:13" ht="30" customHeight="1" thickBot="1">
      <c r="A272" s="5"/>
      <c r="B272" s="9"/>
      <c r="C272" s="492"/>
      <c r="D272" s="432"/>
      <c r="E272" s="432"/>
      <c r="F272" s="432"/>
      <c r="G272" s="490"/>
      <c r="H272" s="432"/>
      <c r="I272" s="491"/>
      <c r="J272" s="306" t="s">
        <v>27</v>
      </c>
      <c r="K272" s="569">
        <f>SUM(K253:K271)</f>
        <v>97291403</v>
      </c>
      <c r="L272" s="10"/>
      <c r="M272" s="5"/>
    </row>
    <row r="273" spans="1:13" ht="30" customHeight="1" thickBot="1">
      <c r="A273" s="5"/>
      <c r="B273" s="9"/>
      <c r="C273" s="258">
        <v>236</v>
      </c>
      <c r="D273" s="426" t="s">
        <v>441</v>
      </c>
      <c r="E273" s="258" t="s">
        <v>11</v>
      </c>
      <c r="F273" s="315"/>
      <c r="G273" s="455" t="s">
        <v>442</v>
      </c>
      <c r="H273" s="524"/>
      <c r="I273" s="509"/>
      <c r="J273" s="454"/>
      <c r="K273" s="415"/>
      <c r="L273" s="10"/>
      <c r="M273" s="5"/>
    </row>
    <row r="274" spans="1:13" ht="43.5" customHeight="1">
      <c r="A274" s="5"/>
      <c r="B274" s="206"/>
      <c r="C274" s="437">
        <f>1+C273</f>
        <v>237</v>
      </c>
      <c r="D274" s="438" t="s">
        <v>443</v>
      </c>
      <c r="E274" s="292"/>
      <c r="F274" s="232" t="s">
        <v>11</v>
      </c>
      <c r="G274" s="462" t="s">
        <v>444</v>
      </c>
      <c r="H274" s="423" t="s">
        <v>33</v>
      </c>
      <c r="I274" s="418">
        <v>1600</v>
      </c>
      <c r="J274" s="580">
        <v>145810</v>
      </c>
      <c r="K274" s="589">
        <f>I274*J274</f>
        <v>233296000</v>
      </c>
      <c r="L274" s="10"/>
      <c r="M274" s="5"/>
    </row>
    <row r="275" spans="1:13" ht="30" customHeight="1">
      <c r="A275" s="5"/>
      <c r="B275" s="206"/>
      <c r="C275" s="431">
        <f t="shared" ref="C275:C278" si="27">1+C274</f>
        <v>238</v>
      </c>
      <c r="D275" s="440" t="s">
        <v>445</v>
      </c>
      <c r="E275" s="239"/>
      <c r="F275" s="534" t="s">
        <v>11</v>
      </c>
      <c r="G275" s="463" t="s">
        <v>446</v>
      </c>
      <c r="H275" s="471" t="s">
        <v>33</v>
      </c>
      <c r="I275" s="418">
        <v>244</v>
      </c>
      <c r="J275" s="580">
        <v>133120</v>
      </c>
      <c r="K275" s="588">
        <f t="shared" ref="K275:K278" si="28">I275*J275</f>
        <v>32481280</v>
      </c>
      <c r="L275" s="10"/>
      <c r="M275" s="5"/>
    </row>
    <row r="276" spans="1:13" ht="30" customHeight="1">
      <c r="A276" s="5"/>
      <c r="B276" s="206"/>
      <c r="C276" s="431">
        <f t="shared" si="27"/>
        <v>239</v>
      </c>
      <c r="D276" s="440" t="s">
        <v>447</v>
      </c>
      <c r="E276" s="239"/>
      <c r="F276" s="534" t="s">
        <v>11</v>
      </c>
      <c r="G276" s="463" t="s">
        <v>448</v>
      </c>
      <c r="H276" s="417" t="s">
        <v>20</v>
      </c>
      <c r="I276" s="418">
        <v>2</v>
      </c>
      <c r="J276" s="580">
        <v>1112400</v>
      </c>
      <c r="K276" s="588">
        <f t="shared" si="28"/>
        <v>2224800</v>
      </c>
      <c r="L276" s="10"/>
      <c r="M276" s="5"/>
    </row>
    <row r="277" spans="1:13" ht="30" customHeight="1">
      <c r="A277" s="5"/>
      <c r="B277" s="206"/>
      <c r="C277" s="431">
        <f t="shared" si="27"/>
        <v>240</v>
      </c>
      <c r="D277" s="440" t="s">
        <v>449</v>
      </c>
      <c r="E277" s="239"/>
      <c r="F277" s="534" t="s">
        <v>11</v>
      </c>
      <c r="G277" s="463" t="s">
        <v>450</v>
      </c>
      <c r="H277" s="471" t="s">
        <v>33</v>
      </c>
      <c r="I277" s="418">
        <v>1057</v>
      </c>
      <c r="J277" s="580">
        <v>96950</v>
      </c>
      <c r="K277" s="579">
        <f t="shared" si="28"/>
        <v>102476150</v>
      </c>
      <c r="L277" s="10"/>
      <c r="M277" s="5"/>
    </row>
    <row r="278" spans="1:13" ht="30" customHeight="1" thickBot="1">
      <c r="A278" s="5"/>
      <c r="B278" s="206"/>
      <c r="C278" s="431">
        <f t="shared" si="27"/>
        <v>241</v>
      </c>
      <c r="D278" s="440" t="s">
        <v>451</v>
      </c>
      <c r="E278" s="239"/>
      <c r="F278" s="534" t="s">
        <v>11</v>
      </c>
      <c r="G278" s="482" t="s">
        <v>452</v>
      </c>
      <c r="H278" s="417" t="s">
        <v>20</v>
      </c>
      <c r="I278" s="419">
        <v>1</v>
      </c>
      <c r="J278" s="580">
        <v>355950</v>
      </c>
      <c r="K278" s="578">
        <f t="shared" si="28"/>
        <v>355950</v>
      </c>
      <c r="L278" s="10"/>
      <c r="M278" s="5"/>
    </row>
    <row r="279" spans="1:13" ht="30" customHeight="1" thickBot="1">
      <c r="A279" s="5"/>
      <c r="B279" s="9"/>
      <c r="C279" s="492"/>
      <c r="D279" s="432"/>
      <c r="E279" s="432"/>
      <c r="F279" s="432"/>
      <c r="G279" s="490"/>
      <c r="H279" s="432"/>
      <c r="I279" s="491"/>
      <c r="J279" s="306" t="s">
        <v>27</v>
      </c>
      <c r="K279" s="307">
        <f>SUM(K274:K278)</f>
        <v>370834180</v>
      </c>
      <c r="L279" s="10"/>
      <c r="M279" s="5"/>
    </row>
    <row r="280" spans="1:13" ht="30" customHeight="1" thickBot="1">
      <c r="A280" s="5"/>
      <c r="B280" s="9"/>
      <c r="C280" s="258">
        <v>242</v>
      </c>
      <c r="D280" s="426" t="s">
        <v>453</v>
      </c>
      <c r="E280" s="258" t="s">
        <v>11</v>
      </c>
      <c r="F280" s="315"/>
      <c r="G280" s="455" t="s">
        <v>454</v>
      </c>
      <c r="H280" s="523"/>
      <c r="I280" s="496"/>
      <c r="J280" s="454"/>
      <c r="K280" s="415"/>
      <c r="L280" s="10"/>
      <c r="M280" s="5"/>
    </row>
    <row r="281" spans="1:13" ht="30" customHeight="1">
      <c r="A281" s="5"/>
      <c r="B281" s="206"/>
      <c r="C281" s="437">
        <f>1+C280</f>
        <v>243</v>
      </c>
      <c r="D281" s="512" t="s">
        <v>455</v>
      </c>
      <c r="E281" s="292"/>
      <c r="F281" s="232" t="s">
        <v>11</v>
      </c>
      <c r="G281" s="513" t="s">
        <v>456</v>
      </c>
      <c r="H281" s="514" t="s">
        <v>20</v>
      </c>
      <c r="I281" s="515">
        <v>1</v>
      </c>
      <c r="J281" s="580">
        <v>180048</v>
      </c>
      <c r="K281" s="578">
        <f>I281*J281</f>
        <v>180048</v>
      </c>
      <c r="L281" s="10"/>
      <c r="M281" s="5"/>
    </row>
    <row r="282" spans="1:13" ht="30" customHeight="1">
      <c r="A282" s="5"/>
      <c r="B282" s="206"/>
      <c r="C282" s="431">
        <f t="shared" ref="C282:C329" si="29">1+C281</f>
        <v>244</v>
      </c>
      <c r="D282" s="484" t="s">
        <v>457</v>
      </c>
      <c r="E282" s="239"/>
      <c r="F282" s="534" t="s">
        <v>11</v>
      </c>
      <c r="G282" s="472" t="s">
        <v>458</v>
      </c>
      <c r="H282" s="473" t="s">
        <v>20</v>
      </c>
      <c r="I282" s="474">
        <v>3</v>
      </c>
      <c r="J282" s="580">
        <v>181952</v>
      </c>
      <c r="K282" s="579">
        <f>I282*J282</f>
        <v>545856</v>
      </c>
      <c r="L282" s="10"/>
      <c r="M282" s="5"/>
    </row>
    <row r="283" spans="1:13" ht="30" customHeight="1">
      <c r="A283" s="5"/>
      <c r="B283" s="206"/>
      <c r="C283" s="431">
        <f t="shared" si="29"/>
        <v>245</v>
      </c>
      <c r="D283" s="484" t="s">
        <v>459</v>
      </c>
      <c r="E283" s="239"/>
      <c r="F283" s="534" t="s">
        <v>11</v>
      </c>
      <c r="G283" s="472" t="s">
        <v>460</v>
      </c>
      <c r="H283" s="473" t="s">
        <v>20</v>
      </c>
      <c r="I283" s="474">
        <v>1</v>
      </c>
      <c r="J283" s="580">
        <v>185760</v>
      </c>
      <c r="K283" s="579">
        <f t="shared" ref="K283:K329" si="30">I283*J283</f>
        <v>185760</v>
      </c>
      <c r="L283" s="10"/>
      <c r="M283" s="5"/>
    </row>
    <row r="284" spans="1:13" ht="30" customHeight="1">
      <c r="A284" s="5"/>
      <c r="B284" s="206"/>
      <c r="C284" s="431">
        <f t="shared" si="29"/>
        <v>246</v>
      </c>
      <c r="D284" s="484" t="s">
        <v>461</v>
      </c>
      <c r="E284" s="239"/>
      <c r="F284" s="534" t="s">
        <v>11</v>
      </c>
      <c r="G284" s="472" t="s">
        <v>462</v>
      </c>
      <c r="H284" s="473" t="s">
        <v>20</v>
      </c>
      <c r="I284" s="474">
        <v>88</v>
      </c>
      <c r="J284" s="580">
        <v>132448</v>
      </c>
      <c r="K284" s="579">
        <f t="shared" si="30"/>
        <v>11655424</v>
      </c>
      <c r="L284" s="10"/>
      <c r="M284" s="5"/>
    </row>
    <row r="285" spans="1:13" ht="30" customHeight="1">
      <c r="A285" s="5"/>
      <c r="B285" s="206"/>
      <c r="C285" s="431">
        <f t="shared" si="29"/>
        <v>247</v>
      </c>
      <c r="D285" s="484" t="s">
        <v>463</v>
      </c>
      <c r="E285" s="239"/>
      <c r="F285" s="534" t="s">
        <v>11</v>
      </c>
      <c r="G285" s="472" t="s">
        <v>464</v>
      </c>
      <c r="H285" s="473" t="s">
        <v>20</v>
      </c>
      <c r="I285" s="474">
        <v>25</v>
      </c>
      <c r="J285" s="580">
        <v>128640</v>
      </c>
      <c r="K285" s="579">
        <f t="shared" si="30"/>
        <v>3216000</v>
      </c>
      <c r="L285" s="10"/>
      <c r="M285" s="5"/>
    </row>
    <row r="286" spans="1:13" ht="30" customHeight="1">
      <c r="A286" s="5"/>
      <c r="B286" s="206"/>
      <c r="C286" s="431">
        <f t="shared" si="29"/>
        <v>248</v>
      </c>
      <c r="D286" s="484" t="s">
        <v>465</v>
      </c>
      <c r="E286" s="239"/>
      <c r="F286" s="534" t="s">
        <v>11</v>
      </c>
      <c r="G286" s="472" t="s">
        <v>466</v>
      </c>
      <c r="H286" s="473" t="s">
        <v>20</v>
      </c>
      <c r="I286" s="474">
        <v>1</v>
      </c>
      <c r="J286" s="580">
        <v>128640</v>
      </c>
      <c r="K286" s="579">
        <f t="shared" si="30"/>
        <v>128640</v>
      </c>
      <c r="L286" s="10"/>
      <c r="M286" s="5"/>
    </row>
    <row r="287" spans="1:13" ht="30" customHeight="1">
      <c r="A287" s="5"/>
      <c r="B287" s="206"/>
      <c r="C287" s="431">
        <f t="shared" si="29"/>
        <v>249</v>
      </c>
      <c r="D287" s="484" t="s">
        <v>467</v>
      </c>
      <c r="E287" s="239"/>
      <c r="F287" s="534" t="s">
        <v>11</v>
      </c>
      <c r="G287" s="472" t="s">
        <v>468</v>
      </c>
      <c r="H287" s="473" t="s">
        <v>20</v>
      </c>
      <c r="I287" s="474">
        <v>46</v>
      </c>
      <c r="J287" s="580">
        <v>128640</v>
      </c>
      <c r="K287" s="579">
        <f t="shared" si="30"/>
        <v>5917440</v>
      </c>
      <c r="L287" s="10"/>
      <c r="M287" s="5"/>
    </row>
    <row r="288" spans="1:13" ht="30" customHeight="1">
      <c r="A288" s="5"/>
      <c r="B288" s="206"/>
      <c r="C288" s="431">
        <f t="shared" si="29"/>
        <v>250</v>
      </c>
      <c r="D288" s="484" t="s">
        <v>469</v>
      </c>
      <c r="E288" s="239"/>
      <c r="F288" s="534" t="s">
        <v>11</v>
      </c>
      <c r="G288" s="472" t="s">
        <v>470</v>
      </c>
      <c r="H288" s="473" t="s">
        <v>20</v>
      </c>
      <c r="I288" s="474">
        <v>3</v>
      </c>
      <c r="J288" s="580">
        <v>193376</v>
      </c>
      <c r="K288" s="579">
        <f t="shared" si="30"/>
        <v>580128</v>
      </c>
      <c r="L288" s="10"/>
      <c r="M288" s="5"/>
    </row>
    <row r="289" spans="1:13" ht="30" customHeight="1">
      <c r="A289" s="5"/>
      <c r="B289" s="206"/>
      <c r="C289" s="431">
        <f t="shared" si="29"/>
        <v>251</v>
      </c>
      <c r="D289" s="484" t="s">
        <v>471</v>
      </c>
      <c r="E289" s="239"/>
      <c r="F289" s="534" t="s">
        <v>11</v>
      </c>
      <c r="G289" s="472" t="s">
        <v>472</v>
      </c>
      <c r="H289" s="473" t="s">
        <v>20</v>
      </c>
      <c r="I289" s="474">
        <v>1</v>
      </c>
      <c r="J289" s="580">
        <v>162912</v>
      </c>
      <c r="K289" s="579">
        <f t="shared" si="30"/>
        <v>162912</v>
      </c>
      <c r="L289" s="10"/>
      <c r="M289" s="5"/>
    </row>
    <row r="290" spans="1:13" ht="30" customHeight="1">
      <c r="A290" s="5"/>
      <c r="B290" s="206"/>
      <c r="C290" s="431">
        <f t="shared" si="29"/>
        <v>252</v>
      </c>
      <c r="D290" s="484" t="s">
        <v>473</v>
      </c>
      <c r="E290" s="239"/>
      <c r="F290" s="534" t="s">
        <v>11</v>
      </c>
      <c r="G290" s="472" t="s">
        <v>474</v>
      </c>
      <c r="H290" s="473" t="s">
        <v>20</v>
      </c>
      <c r="I290" s="474">
        <v>34</v>
      </c>
      <c r="J290" s="580">
        <v>159104</v>
      </c>
      <c r="K290" s="579">
        <f t="shared" si="30"/>
        <v>5409536</v>
      </c>
      <c r="L290" s="10"/>
      <c r="M290" s="5"/>
    </row>
    <row r="291" spans="1:13" ht="30" customHeight="1">
      <c r="A291" s="5"/>
      <c r="B291" s="206"/>
      <c r="C291" s="431">
        <f t="shared" si="29"/>
        <v>253</v>
      </c>
      <c r="D291" s="484" t="s">
        <v>475</v>
      </c>
      <c r="E291" s="239"/>
      <c r="F291" s="534" t="s">
        <v>11</v>
      </c>
      <c r="G291" s="472" t="s">
        <v>476</v>
      </c>
      <c r="H291" s="473" t="s">
        <v>20</v>
      </c>
      <c r="I291" s="474">
        <v>1</v>
      </c>
      <c r="J291" s="580">
        <v>193376</v>
      </c>
      <c r="K291" s="579">
        <f t="shared" si="30"/>
        <v>193376</v>
      </c>
      <c r="L291" s="10"/>
      <c r="M291" s="5"/>
    </row>
    <row r="292" spans="1:13" ht="30" customHeight="1">
      <c r="A292" s="5"/>
      <c r="B292" s="206"/>
      <c r="C292" s="431">
        <f t="shared" si="29"/>
        <v>254</v>
      </c>
      <c r="D292" s="484" t="s">
        <v>477</v>
      </c>
      <c r="E292" s="239"/>
      <c r="F292" s="534" t="s">
        <v>11</v>
      </c>
      <c r="G292" s="472" t="s">
        <v>478</v>
      </c>
      <c r="H292" s="473" t="s">
        <v>20</v>
      </c>
      <c r="I292" s="474">
        <v>5</v>
      </c>
      <c r="J292" s="580">
        <v>159104</v>
      </c>
      <c r="K292" s="579">
        <f t="shared" si="30"/>
        <v>795520</v>
      </c>
      <c r="L292" s="10"/>
      <c r="M292" s="5"/>
    </row>
    <row r="293" spans="1:13" ht="30" customHeight="1">
      <c r="A293" s="5"/>
      <c r="B293" s="206"/>
      <c r="C293" s="431">
        <f t="shared" si="29"/>
        <v>255</v>
      </c>
      <c r="D293" s="484" t="s">
        <v>479</v>
      </c>
      <c r="E293" s="239"/>
      <c r="F293" s="534" t="s">
        <v>11</v>
      </c>
      <c r="G293" s="472" t="s">
        <v>480</v>
      </c>
      <c r="H293" s="473" t="s">
        <v>20</v>
      </c>
      <c r="I293" s="474">
        <v>1</v>
      </c>
      <c r="J293" s="580">
        <v>324752</v>
      </c>
      <c r="K293" s="579">
        <f t="shared" si="30"/>
        <v>324752</v>
      </c>
      <c r="L293" s="10"/>
      <c r="M293" s="5"/>
    </row>
    <row r="294" spans="1:13" ht="30" customHeight="1">
      <c r="A294" s="5"/>
      <c r="B294" s="206"/>
      <c r="C294" s="431">
        <f t="shared" si="29"/>
        <v>256</v>
      </c>
      <c r="D294" s="484" t="s">
        <v>481</v>
      </c>
      <c r="E294" s="239"/>
      <c r="F294" s="534" t="s">
        <v>11</v>
      </c>
      <c r="G294" s="472" t="s">
        <v>482</v>
      </c>
      <c r="H294" s="473" t="s">
        <v>20</v>
      </c>
      <c r="I294" s="474">
        <v>1</v>
      </c>
      <c r="J294" s="580">
        <v>301904</v>
      </c>
      <c r="K294" s="579">
        <f t="shared" si="30"/>
        <v>301904</v>
      </c>
      <c r="L294" s="10"/>
      <c r="M294" s="5"/>
    </row>
    <row r="295" spans="1:13" ht="30" customHeight="1">
      <c r="A295" s="5"/>
      <c r="B295" s="206"/>
      <c r="C295" s="431">
        <f t="shared" si="29"/>
        <v>257</v>
      </c>
      <c r="D295" s="484" t="s">
        <v>483</v>
      </c>
      <c r="E295" s="239"/>
      <c r="F295" s="534" t="s">
        <v>11</v>
      </c>
      <c r="G295" s="472" t="s">
        <v>484</v>
      </c>
      <c r="H295" s="473" t="s">
        <v>20</v>
      </c>
      <c r="I295" s="474">
        <v>1</v>
      </c>
      <c r="J295" s="580">
        <v>284768</v>
      </c>
      <c r="K295" s="579">
        <f t="shared" si="30"/>
        <v>284768</v>
      </c>
      <c r="L295" s="10"/>
      <c r="M295" s="5"/>
    </row>
    <row r="296" spans="1:13" ht="30" customHeight="1">
      <c r="A296" s="5"/>
      <c r="B296" s="206"/>
      <c r="C296" s="431">
        <f t="shared" si="29"/>
        <v>258</v>
      </c>
      <c r="D296" s="484" t="s">
        <v>485</v>
      </c>
      <c r="E296" s="239"/>
      <c r="F296" s="534" t="s">
        <v>11</v>
      </c>
      <c r="G296" s="472" t="s">
        <v>486</v>
      </c>
      <c r="H296" s="473" t="s">
        <v>20</v>
      </c>
      <c r="I296" s="474">
        <v>4</v>
      </c>
      <c r="J296" s="580">
        <v>530880</v>
      </c>
      <c r="K296" s="579">
        <f t="shared" si="30"/>
        <v>2123520</v>
      </c>
      <c r="L296" s="10"/>
      <c r="M296" s="5"/>
    </row>
    <row r="297" spans="1:13" ht="30" customHeight="1">
      <c r="A297" s="5"/>
      <c r="B297" s="206"/>
      <c r="C297" s="431">
        <f t="shared" si="29"/>
        <v>259</v>
      </c>
      <c r="D297" s="484" t="s">
        <v>487</v>
      </c>
      <c r="E297" s="239"/>
      <c r="F297" s="534" t="s">
        <v>11</v>
      </c>
      <c r="G297" s="475" t="s">
        <v>488</v>
      </c>
      <c r="H297" s="476" t="s">
        <v>20</v>
      </c>
      <c r="I297" s="474">
        <v>8</v>
      </c>
      <c r="J297" s="580">
        <v>267632</v>
      </c>
      <c r="K297" s="579">
        <f t="shared" si="30"/>
        <v>2141056</v>
      </c>
      <c r="L297" s="10"/>
      <c r="M297" s="5"/>
    </row>
    <row r="298" spans="1:13" ht="30" customHeight="1">
      <c r="A298" s="5"/>
      <c r="B298" s="206"/>
      <c r="C298" s="431">
        <f t="shared" si="29"/>
        <v>260</v>
      </c>
      <c r="D298" s="484" t="s">
        <v>489</v>
      </c>
      <c r="E298" s="239"/>
      <c r="F298" s="534" t="s">
        <v>11</v>
      </c>
      <c r="G298" s="477" t="s">
        <v>490</v>
      </c>
      <c r="H298" s="476" t="s">
        <v>20</v>
      </c>
      <c r="I298" s="474">
        <v>1</v>
      </c>
      <c r="J298" s="580">
        <v>260016</v>
      </c>
      <c r="K298" s="579">
        <f t="shared" si="30"/>
        <v>260016</v>
      </c>
      <c r="L298" s="10"/>
      <c r="M298" s="5"/>
    </row>
    <row r="299" spans="1:13" ht="30" customHeight="1">
      <c r="A299" s="5"/>
      <c r="B299" s="206"/>
      <c r="C299" s="431">
        <f t="shared" si="29"/>
        <v>261</v>
      </c>
      <c r="D299" s="484" t="s">
        <v>491</v>
      </c>
      <c r="E299" s="239"/>
      <c r="F299" s="534" t="s">
        <v>11</v>
      </c>
      <c r="G299" s="478" t="s">
        <v>492</v>
      </c>
      <c r="H299" s="476" t="s">
        <v>20</v>
      </c>
      <c r="I299" s="474">
        <v>1</v>
      </c>
      <c r="J299" s="580">
        <v>242880</v>
      </c>
      <c r="K299" s="579">
        <f t="shared" si="30"/>
        <v>242880</v>
      </c>
      <c r="L299" s="10"/>
      <c r="M299" s="5"/>
    </row>
    <row r="300" spans="1:13" ht="30" customHeight="1">
      <c r="A300" s="5"/>
      <c r="B300" s="206"/>
      <c r="C300" s="431">
        <f t="shared" si="29"/>
        <v>262</v>
      </c>
      <c r="D300" s="484" t="s">
        <v>493</v>
      </c>
      <c r="E300" s="239"/>
      <c r="F300" s="534" t="s">
        <v>11</v>
      </c>
      <c r="G300" s="479" t="s">
        <v>494</v>
      </c>
      <c r="H300" s="476" t="s">
        <v>20</v>
      </c>
      <c r="I300" s="474">
        <v>1</v>
      </c>
      <c r="J300" s="580">
        <v>227648</v>
      </c>
      <c r="K300" s="579">
        <f t="shared" si="30"/>
        <v>227648</v>
      </c>
      <c r="L300" s="10"/>
      <c r="M300" s="5"/>
    </row>
    <row r="301" spans="1:13" ht="30" customHeight="1">
      <c r="A301" s="5"/>
      <c r="B301" s="206"/>
      <c r="C301" s="431">
        <f t="shared" si="29"/>
        <v>263</v>
      </c>
      <c r="D301" s="484" t="s">
        <v>495</v>
      </c>
      <c r="E301" s="239"/>
      <c r="F301" s="534" t="s">
        <v>11</v>
      </c>
      <c r="G301" s="479" t="s">
        <v>496</v>
      </c>
      <c r="H301" s="476" t="s">
        <v>20</v>
      </c>
      <c r="I301" s="474">
        <v>5</v>
      </c>
      <c r="J301" s="580">
        <v>218128</v>
      </c>
      <c r="K301" s="579">
        <f t="shared" si="30"/>
        <v>1090640</v>
      </c>
      <c r="L301" s="10"/>
      <c r="M301" s="5"/>
    </row>
    <row r="302" spans="1:13" ht="30" customHeight="1">
      <c r="A302" s="5"/>
      <c r="B302" s="206"/>
      <c r="C302" s="431">
        <f t="shared" si="29"/>
        <v>264</v>
      </c>
      <c r="D302" s="484" t="s">
        <v>497</v>
      </c>
      <c r="E302" s="239"/>
      <c r="F302" s="534" t="s">
        <v>11</v>
      </c>
      <c r="G302" s="479" t="s">
        <v>498</v>
      </c>
      <c r="H302" s="476" t="s">
        <v>20</v>
      </c>
      <c r="I302" s="474">
        <v>1</v>
      </c>
      <c r="J302" s="580">
        <v>161008</v>
      </c>
      <c r="K302" s="579">
        <f t="shared" si="30"/>
        <v>161008</v>
      </c>
      <c r="L302" s="10"/>
      <c r="M302" s="5"/>
    </row>
    <row r="303" spans="1:13" ht="30" customHeight="1">
      <c r="A303" s="5"/>
      <c r="B303" s="206"/>
      <c r="C303" s="431">
        <f t="shared" si="29"/>
        <v>265</v>
      </c>
      <c r="D303" s="484" t="s">
        <v>499</v>
      </c>
      <c r="E303" s="239"/>
      <c r="F303" s="534" t="s">
        <v>11</v>
      </c>
      <c r="G303" s="479" t="s">
        <v>500</v>
      </c>
      <c r="H303" s="476" t="s">
        <v>20</v>
      </c>
      <c r="I303" s="474">
        <v>1</v>
      </c>
      <c r="J303" s="580">
        <v>200992</v>
      </c>
      <c r="K303" s="579">
        <f t="shared" si="30"/>
        <v>200992</v>
      </c>
      <c r="L303" s="10"/>
      <c r="M303" s="5"/>
    </row>
    <row r="304" spans="1:13" ht="30" customHeight="1">
      <c r="A304" s="5"/>
      <c r="B304" s="206"/>
      <c r="C304" s="431">
        <f t="shared" si="29"/>
        <v>266</v>
      </c>
      <c r="D304" s="484" t="s">
        <v>501</v>
      </c>
      <c r="E304" s="239"/>
      <c r="F304" s="534" t="s">
        <v>11</v>
      </c>
      <c r="G304" s="479" t="s">
        <v>502</v>
      </c>
      <c r="H304" s="476" t="s">
        <v>20</v>
      </c>
      <c r="I304" s="474">
        <v>5</v>
      </c>
      <c r="J304" s="580">
        <v>193376</v>
      </c>
      <c r="K304" s="579">
        <f t="shared" si="30"/>
        <v>966880</v>
      </c>
      <c r="L304" s="10"/>
      <c r="M304" s="5"/>
    </row>
    <row r="305" spans="1:13" ht="30" customHeight="1">
      <c r="A305" s="5"/>
      <c r="B305" s="206"/>
      <c r="C305" s="431">
        <f t="shared" si="29"/>
        <v>267</v>
      </c>
      <c r="D305" s="484" t="s">
        <v>503</v>
      </c>
      <c r="E305" s="239"/>
      <c r="F305" s="534" t="s">
        <v>11</v>
      </c>
      <c r="G305" s="479" t="s">
        <v>504</v>
      </c>
      <c r="H305" s="476" t="s">
        <v>20</v>
      </c>
      <c r="I305" s="474">
        <v>10</v>
      </c>
      <c r="J305" s="580">
        <v>176240</v>
      </c>
      <c r="K305" s="579">
        <f t="shared" si="30"/>
        <v>1762400</v>
      </c>
      <c r="L305" s="10"/>
      <c r="M305" s="5"/>
    </row>
    <row r="306" spans="1:13" ht="30" customHeight="1">
      <c r="A306" s="5"/>
      <c r="B306" s="206"/>
      <c r="C306" s="431">
        <f t="shared" si="29"/>
        <v>268</v>
      </c>
      <c r="D306" s="484" t="s">
        <v>505</v>
      </c>
      <c r="E306" s="239"/>
      <c r="F306" s="534" t="s">
        <v>11</v>
      </c>
      <c r="G306" s="479" t="s">
        <v>506</v>
      </c>
      <c r="H306" s="476" t="s">
        <v>20</v>
      </c>
      <c r="I306" s="474">
        <v>1</v>
      </c>
      <c r="J306" s="580">
        <v>140064</v>
      </c>
      <c r="K306" s="579">
        <f t="shared" si="30"/>
        <v>140064</v>
      </c>
      <c r="L306" s="10"/>
      <c r="M306" s="5"/>
    </row>
    <row r="307" spans="1:13" ht="30" customHeight="1">
      <c r="A307" s="5"/>
      <c r="B307" s="206"/>
      <c r="C307" s="431">
        <f t="shared" si="29"/>
        <v>269</v>
      </c>
      <c r="D307" s="484" t="s">
        <v>507</v>
      </c>
      <c r="E307" s="239"/>
      <c r="F307" s="534" t="s">
        <v>11</v>
      </c>
      <c r="G307" s="479" t="s">
        <v>508</v>
      </c>
      <c r="H307" s="476" t="s">
        <v>20</v>
      </c>
      <c r="I307" s="474">
        <v>1</v>
      </c>
      <c r="J307" s="580">
        <v>174336</v>
      </c>
      <c r="K307" s="579">
        <f t="shared" si="30"/>
        <v>174336</v>
      </c>
      <c r="L307" s="10"/>
      <c r="M307" s="5"/>
    </row>
    <row r="308" spans="1:13" ht="30" customHeight="1">
      <c r="A308" s="5"/>
      <c r="B308" s="206"/>
      <c r="C308" s="431">
        <f t="shared" si="29"/>
        <v>270</v>
      </c>
      <c r="D308" s="484" t="s">
        <v>509</v>
      </c>
      <c r="E308" s="239"/>
      <c r="F308" s="534" t="s">
        <v>11</v>
      </c>
      <c r="G308" s="479" t="s">
        <v>510</v>
      </c>
      <c r="H308" s="476" t="s">
        <v>20</v>
      </c>
      <c r="I308" s="474">
        <v>8</v>
      </c>
      <c r="J308" s="580">
        <v>145776</v>
      </c>
      <c r="K308" s="579">
        <f t="shared" si="30"/>
        <v>1166208</v>
      </c>
      <c r="L308" s="10"/>
      <c r="M308" s="5"/>
    </row>
    <row r="309" spans="1:13" ht="30" customHeight="1">
      <c r="A309" s="5"/>
      <c r="B309" s="206"/>
      <c r="C309" s="431">
        <f t="shared" si="29"/>
        <v>271</v>
      </c>
      <c r="D309" s="484" t="s">
        <v>511</v>
      </c>
      <c r="E309" s="239"/>
      <c r="F309" s="534" t="s">
        <v>11</v>
      </c>
      <c r="G309" s="479" t="s">
        <v>512</v>
      </c>
      <c r="H309" s="476" t="s">
        <v>20</v>
      </c>
      <c r="I309" s="474">
        <v>2</v>
      </c>
      <c r="J309" s="580">
        <v>149584</v>
      </c>
      <c r="K309" s="579">
        <f t="shared" si="30"/>
        <v>299168</v>
      </c>
      <c r="L309" s="10"/>
      <c r="M309" s="5"/>
    </row>
    <row r="310" spans="1:13" ht="30" customHeight="1">
      <c r="A310" s="5"/>
      <c r="B310" s="206"/>
      <c r="C310" s="431">
        <f t="shared" si="29"/>
        <v>272</v>
      </c>
      <c r="D310" s="484" t="s">
        <v>513</v>
      </c>
      <c r="E310" s="239"/>
      <c r="F310" s="534" t="s">
        <v>11</v>
      </c>
      <c r="G310" s="479" t="s">
        <v>514</v>
      </c>
      <c r="H310" s="476" t="s">
        <v>20</v>
      </c>
      <c r="I310" s="474">
        <v>1</v>
      </c>
      <c r="J310" s="580">
        <v>134352</v>
      </c>
      <c r="K310" s="579">
        <f t="shared" si="30"/>
        <v>134352</v>
      </c>
      <c r="L310" s="10"/>
      <c r="M310" s="5"/>
    </row>
    <row r="311" spans="1:13" ht="30" customHeight="1">
      <c r="A311" s="5"/>
      <c r="B311" s="206"/>
      <c r="C311" s="431">
        <f t="shared" si="29"/>
        <v>273</v>
      </c>
      <c r="D311" s="484" t="s">
        <v>515</v>
      </c>
      <c r="E311" s="239"/>
      <c r="F311" s="534" t="s">
        <v>11</v>
      </c>
      <c r="G311" s="479" t="s">
        <v>516</v>
      </c>
      <c r="H311" s="476" t="s">
        <v>20</v>
      </c>
      <c r="I311" s="474">
        <v>1</v>
      </c>
      <c r="J311" s="580">
        <v>289987</v>
      </c>
      <c r="K311" s="579">
        <f t="shared" si="30"/>
        <v>289987</v>
      </c>
      <c r="L311" s="10"/>
      <c r="M311" s="5"/>
    </row>
    <row r="312" spans="1:13" ht="30" customHeight="1">
      <c r="A312" s="5"/>
      <c r="B312" s="206"/>
      <c r="C312" s="431">
        <f t="shared" si="29"/>
        <v>274</v>
      </c>
      <c r="D312" s="484" t="s">
        <v>517</v>
      </c>
      <c r="E312" s="239"/>
      <c r="F312" s="534" t="s">
        <v>11</v>
      </c>
      <c r="G312" s="479" t="s">
        <v>518</v>
      </c>
      <c r="H312" s="476" t="s">
        <v>20</v>
      </c>
      <c r="I312" s="474">
        <v>1</v>
      </c>
      <c r="J312" s="580">
        <v>433977</v>
      </c>
      <c r="K312" s="579">
        <f t="shared" si="30"/>
        <v>433977</v>
      </c>
      <c r="L312" s="10"/>
      <c r="M312" s="5"/>
    </row>
    <row r="313" spans="1:13" ht="30" customHeight="1">
      <c r="A313" s="5"/>
      <c r="B313" s="206"/>
      <c r="C313" s="431">
        <f t="shared" si="29"/>
        <v>275</v>
      </c>
      <c r="D313" s="484" t="s">
        <v>519</v>
      </c>
      <c r="E313" s="239"/>
      <c r="F313" s="534" t="s">
        <v>11</v>
      </c>
      <c r="G313" s="479" t="s">
        <v>520</v>
      </c>
      <c r="H313" s="476" t="s">
        <v>20</v>
      </c>
      <c r="I313" s="474">
        <v>1</v>
      </c>
      <c r="J313" s="580">
        <v>377981</v>
      </c>
      <c r="K313" s="579">
        <f t="shared" si="30"/>
        <v>377981</v>
      </c>
      <c r="L313" s="10"/>
      <c r="M313" s="5"/>
    </row>
    <row r="314" spans="1:13" ht="30" customHeight="1">
      <c r="A314" s="5"/>
      <c r="B314" s="206"/>
      <c r="C314" s="431">
        <f t="shared" si="29"/>
        <v>276</v>
      </c>
      <c r="D314" s="484" t="s">
        <v>521</v>
      </c>
      <c r="E314" s="239"/>
      <c r="F314" s="534" t="s">
        <v>11</v>
      </c>
      <c r="G314" s="479" t="s">
        <v>522</v>
      </c>
      <c r="H314" s="476" t="s">
        <v>20</v>
      </c>
      <c r="I314" s="474">
        <v>10</v>
      </c>
      <c r="J314" s="580">
        <v>265988</v>
      </c>
      <c r="K314" s="579">
        <f t="shared" si="30"/>
        <v>2659880</v>
      </c>
      <c r="L314" s="10"/>
      <c r="M314" s="5"/>
    </row>
    <row r="315" spans="1:13" ht="30" customHeight="1">
      <c r="A315" s="5"/>
      <c r="B315" s="206"/>
      <c r="C315" s="431">
        <f t="shared" si="29"/>
        <v>277</v>
      </c>
      <c r="D315" s="484" t="s">
        <v>523</v>
      </c>
      <c r="E315" s="239"/>
      <c r="F315" s="534" t="s">
        <v>11</v>
      </c>
      <c r="G315" s="479" t="s">
        <v>524</v>
      </c>
      <c r="H315" s="476" t="s">
        <v>20</v>
      </c>
      <c r="I315" s="474">
        <v>1</v>
      </c>
      <c r="J315" s="580">
        <v>209992</v>
      </c>
      <c r="K315" s="579">
        <f t="shared" si="30"/>
        <v>209992</v>
      </c>
      <c r="L315" s="10"/>
      <c r="M315" s="5"/>
    </row>
    <row r="316" spans="1:13" ht="30" customHeight="1">
      <c r="A316" s="5"/>
      <c r="B316" s="206"/>
      <c r="C316" s="431">
        <f t="shared" si="29"/>
        <v>278</v>
      </c>
      <c r="D316" s="484" t="s">
        <v>525</v>
      </c>
      <c r="E316" s="239"/>
      <c r="F316" s="534" t="s">
        <v>11</v>
      </c>
      <c r="G316" s="475" t="s">
        <v>526</v>
      </c>
      <c r="H316" s="476" t="s">
        <v>20</v>
      </c>
      <c r="I316" s="474">
        <v>3</v>
      </c>
      <c r="J316" s="580">
        <v>337983</v>
      </c>
      <c r="K316" s="579">
        <f t="shared" si="30"/>
        <v>1013949</v>
      </c>
      <c r="L316" s="10"/>
      <c r="M316" s="5"/>
    </row>
    <row r="317" spans="1:13" ht="30" customHeight="1">
      <c r="A317" s="5"/>
      <c r="B317" s="206"/>
      <c r="C317" s="431">
        <f t="shared" si="29"/>
        <v>279</v>
      </c>
      <c r="D317" s="484" t="s">
        <v>527</v>
      </c>
      <c r="E317" s="239"/>
      <c r="F317" s="534" t="s">
        <v>11</v>
      </c>
      <c r="G317" s="479" t="s">
        <v>528</v>
      </c>
      <c r="H317" s="476" t="s">
        <v>20</v>
      </c>
      <c r="I317" s="474">
        <v>10</v>
      </c>
      <c r="J317" s="580">
        <v>217992</v>
      </c>
      <c r="K317" s="579">
        <f t="shared" si="30"/>
        <v>2179920</v>
      </c>
      <c r="L317" s="10"/>
      <c r="M317" s="5"/>
    </row>
    <row r="318" spans="1:13" ht="30" customHeight="1">
      <c r="A318" s="5"/>
      <c r="B318" s="206"/>
      <c r="C318" s="431">
        <f t="shared" si="29"/>
        <v>280</v>
      </c>
      <c r="D318" s="484" t="s">
        <v>529</v>
      </c>
      <c r="E318" s="239"/>
      <c r="F318" s="534" t="s">
        <v>11</v>
      </c>
      <c r="G318" s="478" t="s">
        <v>530</v>
      </c>
      <c r="H318" s="476" t="s">
        <v>20</v>
      </c>
      <c r="I318" s="474">
        <v>16</v>
      </c>
      <c r="J318" s="580">
        <v>193993</v>
      </c>
      <c r="K318" s="579">
        <f t="shared" si="30"/>
        <v>3103888</v>
      </c>
      <c r="L318" s="10"/>
      <c r="M318" s="5"/>
    </row>
    <row r="319" spans="1:13" ht="30" customHeight="1">
      <c r="A319" s="5"/>
      <c r="B319" s="206"/>
      <c r="C319" s="431">
        <f t="shared" si="29"/>
        <v>281</v>
      </c>
      <c r="D319" s="484" t="s">
        <v>531</v>
      </c>
      <c r="E319" s="239"/>
      <c r="F319" s="534" t="s">
        <v>11</v>
      </c>
      <c r="G319" s="479" t="s">
        <v>532</v>
      </c>
      <c r="H319" s="476" t="s">
        <v>20</v>
      </c>
      <c r="I319" s="474">
        <v>3</v>
      </c>
      <c r="J319" s="580">
        <v>161996</v>
      </c>
      <c r="K319" s="579">
        <f t="shared" si="30"/>
        <v>485988</v>
      </c>
      <c r="L319" s="10"/>
      <c r="M319" s="5"/>
    </row>
    <row r="320" spans="1:13" ht="30" customHeight="1">
      <c r="A320" s="5"/>
      <c r="B320" s="206"/>
      <c r="C320" s="431">
        <f t="shared" si="29"/>
        <v>282</v>
      </c>
      <c r="D320" s="484" t="s">
        <v>533</v>
      </c>
      <c r="E320" s="239"/>
      <c r="F320" s="534" t="s">
        <v>11</v>
      </c>
      <c r="G320" s="479" t="s">
        <v>534</v>
      </c>
      <c r="H320" s="476" t="s">
        <v>20</v>
      </c>
      <c r="I320" s="474">
        <v>7</v>
      </c>
      <c r="J320" s="580">
        <v>169995</v>
      </c>
      <c r="K320" s="579">
        <f t="shared" si="30"/>
        <v>1189965</v>
      </c>
      <c r="L320" s="10"/>
      <c r="M320" s="5"/>
    </row>
    <row r="321" spans="1:13" ht="30" customHeight="1">
      <c r="A321" s="5"/>
      <c r="B321" s="206"/>
      <c r="C321" s="431">
        <f t="shared" si="29"/>
        <v>283</v>
      </c>
      <c r="D321" s="484" t="s">
        <v>535</v>
      </c>
      <c r="E321" s="239"/>
      <c r="F321" s="534" t="s">
        <v>11</v>
      </c>
      <c r="G321" s="479" t="s">
        <v>536</v>
      </c>
      <c r="H321" s="476" t="s">
        <v>20</v>
      </c>
      <c r="I321" s="474">
        <v>1</v>
      </c>
      <c r="J321" s="580">
        <v>3107258</v>
      </c>
      <c r="K321" s="579">
        <f t="shared" si="30"/>
        <v>3107258</v>
      </c>
      <c r="L321" s="10"/>
      <c r="M321" s="5"/>
    </row>
    <row r="322" spans="1:13" ht="30" customHeight="1">
      <c r="A322" s="5"/>
      <c r="B322" s="206"/>
      <c r="C322" s="431">
        <f t="shared" si="29"/>
        <v>284</v>
      </c>
      <c r="D322" s="484" t="s">
        <v>537</v>
      </c>
      <c r="E322" s="239"/>
      <c r="F322" s="534" t="s">
        <v>11</v>
      </c>
      <c r="G322" s="479" t="s">
        <v>538</v>
      </c>
      <c r="H322" s="476" t="s">
        <v>20</v>
      </c>
      <c r="I322" s="474">
        <v>9</v>
      </c>
      <c r="J322" s="580">
        <v>3071261</v>
      </c>
      <c r="K322" s="579">
        <f t="shared" si="30"/>
        <v>27641349</v>
      </c>
      <c r="L322" s="10"/>
      <c r="M322" s="5"/>
    </row>
    <row r="323" spans="1:13" ht="30" customHeight="1">
      <c r="A323" s="5"/>
      <c r="B323" s="206"/>
      <c r="C323" s="431">
        <f t="shared" si="29"/>
        <v>285</v>
      </c>
      <c r="D323" s="484" t="s">
        <v>539</v>
      </c>
      <c r="E323" s="239"/>
      <c r="F323" s="534" t="s">
        <v>11</v>
      </c>
      <c r="G323" s="479" t="s">
        <v>540</v>
      </c>
      <c r="H323" s="476" t="s">
        <v>20</v>
      </c>
      <c r="I323" s="474">
        <v>1</v>
      </c>
      <c r="J323" s="580">
        <v>2987267</v>
      </c>
      <c r="K323" s="579">
        <f t="shared" si="30"/>
        <v>2987267</v>
      </c>
      <c r="L323" s="10"/>
      <c r="M323" s="5"/>
    </row>
    <row r="324" spans="1:13" ht="30" customHeight="1">
      <c r="A324" s="5"/>
      <c r="B324" s="206"/>
      <c r="C324" s="431">
        <f t="shared" si="29"/>
        <v>286</v>
      </c>
      <c r="D324" s="485" t="s">
        <v>541</v>
      </c>
      <c r="E324" s="239"/>
      <c r="F324" s="534" t="s">
        <v>11</v>
      </c>
      <c r="G324" s="479" t="s">
        <v>542</v>
      </c>
      <c r="H324" s="476" t="s">
        <v>20</v>
      </c>
      <c r="I324" s="474">
        <v>1</v>
      </c>
      <c r="J324" s="580">
        <v>3107258</v>
      </c>
      <c r="K324" s="579">
        <f t="shared" si="30"/>
        <v>3107258</v>
      </c>
      <c r="L324" s="10"/>
      <c r="M324" s="5"/>
    </row>
    <row r="325" spans="1:13" ht="30" customHeight="1">
      <c r="A325" s="5"/>
      <c r="B325" s="206"/>
      <c r="C325" s="431">
        <f t="shared" si="29"/>
        <v>287</v>
      </c>
      <c r="D325" s="485" t="s">
        <v>543</v>
      </c>
      <c r="E325" s="239"/>
      <c r="F325" s="534" t="s">
        <v>11</v>
      </c>
      <c r="G325" s="479" t="s">
        <v>544</v>
      </c>
      <c r="H325" s="476" t="s">
        <v>20</v>
      </c>
      <c r="I325" s="474">
        <v>10</v>
      </c>
      <c r="J325" s="580">
        <v>2999266</v>
      </c>
      <c r="K325" s="579">
        <f t="shared" si="30"/>
        <v>29992660</v>
      </c>
      <c r="L325" s="10"/>
      <c r="M325" s="5"/>
    </row>
    <row r="326" spans="1:13" ht="30" customHeight="1">
      <c r="A326" s="5"/>
      <c r="B326" s="206"/>
      <c r="C326" s="431">
        <f t="shared" si="29"/>
        <v>288</v>
      </c>
      <c r="D326" s="485" t="s">
        <v>545</v>
      </c>
      <c r="E326" s="239"/>
      <c r="F326" s="534" t="s">
        <v>11</v>
      </c>
      <c r="G326" s="479" t="s">
        <v>546</v>
      </c>
      <c r="H326" s="476" t="s">
        <v>20</v>
      </c>
      <c r="I326" s="474">
        <v>16</v>
      </c>
      <c r="J326" s="580">
        <v>2963268</v>
      </c>
      <c r="K326" s="579">
        <f t="shared" si="30"/>
        <v>47412288</v>
      </c>
      <c r="L326" s="10"/>
      <c r="M326" s="5"/>
    </row>
    <row r="327" spans="1:13" ht="30" customHeight="1">
      <c r="A327" s="5"/>
      <c r="B327" s="206"/>
      <c r="C327" s="431">
        <f t="shared" si="29"/>
        <v>289</v>
      </c>
      <c r="D327" s="485" t="s">
        <v>547</v>
      </c>
      <c r="E327" s="239"/>
      <c r="F327" s="534" t="s">
        <v>11</v>
      </c>
      <c r="G327" s="479" t="s">
        <v>548</v>
      </c>
      <c r="H327" s="476" t="s">
        <v>20</v>
      </c>
      <c r="I327" s="474">
        <v>3</v>
      </c>
      <c r="J327" s="580">
        <v>2915272</v>
      </c>
      <c r="K327" s="579">
        <f t="shared" si="30"/>
        <v>8745816</v>
      </c>
      <c r="L327" s="10"/>
      <c r="M327" s="5"/>
    </row>
    <row r="328" spans="1:13" ht="30" customHeight="1">
      <c r="A328" s="5"/>
      <c r="B328" s="206"/>
      <c r="C328" s="431">
        <f t="shared" si="29"/>
        <v>290</v>
      </c>
      <c r="D328" s="485" t="s">
        <v>549</v>
      </c>
      <c r="E328" s="239"/>
      <c r="F328" s="534" t="s">
        <v>11</v>
      </c>
      <c r="G328" s="479" t="s">
        <v>550</v>
      </c>
      <c r="H328" s="476" t="s">
        <v>20</v>
      </c>
      <c r="I328" s="474">
        <v>7</v>
      </c>
      <c r="J328" s="580">
        <v>2927271</v>
      </c>
      <c r="K328" s="579">
        <f t="shared" si="30"/>
        <v>20490897</v>
      </c>
      <c r="L328" s="10"/>
      <c r="M328" s="5"/>
    </row>
    <row r="329" spans="1:13" ht="30" customHeight="1" thickBot="1">
      <c r="A329" s="5"/>
      <c r="B329" s="206"/>
      <c r="C329" s="431">
        <f t="shared" si="29"/>
        <v>291</v>
      </c>
      <c r="D329" s="485" t="s">
        <v>551</v>
      </c>
      <c r="E329" s="239"/>
      <c r="F329" s="534" t="s">
        <v>11</v>
      </c>
      <c r="G329" s="479" t="s">
        <v>552</v>
      </c>
      <c r="H329" s="476" t="s">
        <v>20</v>
      </c>
      <c r="I329" s="474">
        <v>2</v>
      </c>
      <c r="J329" s="580">
        <v>432979</v>
      </c>
      <c r="K329" s="579">
        <f t="shared" si="30"/>
        <v>865958</v>
      </c>
      <c r="L329" s="10"/>
      <c r="M329" s="5"/>
    </row>
    <row r="330" spans="1:13" ht="30" customHeight="1" thickBot="1">
      <c r="A330" s="5"/>
      <c r="B330" s="206"/>
      <c r="C330" s="521"/>
      <c r="D330" s="432"/>
      <c r="E330" s="432"/>
      <c r="F330" s="432"/>
      <c r="G330" s="490"/>
      <c r="H330" s="432"/>
      <c r="I330" s="491"/>
      <c r="J330" s="306" t="s">
        <v>27</v>
      </c>
      <c r="K330" s="569">
        <f>SUM(K281:K329)</f>
        <v>197269510</v>
      </c>
      <c r="L330" s="10"/>
      <c r="M330" s="5"/>
    </row>
    <row r="331" spans="1:13" ht="30" customHeight="1" thickBot="1">
      <c r="A331" s="5"/>
      <c r="B331" s="9"/>
      <c r="C331" s="258">
        <v>292</v>
      </c>
      <c r="D331" s="426" t="s">
        <v>553</v>
      </c>
      <c r="E331" s="258" t="s">
        <v>11</v>
      </c>
      <c r="F331" s="315"/>
      <c r="G331" s="455" t="s">
        <v>554</v>
      </c>
      <c r="H331" s="523"/>
      <c r="I331" s="496"/>
      <c r="J331" s="454"/>
      <c r="K331" s="415"/>
      <c r="L331" s="10"/>
      <c r="M331" s="5"/>
    </row>
    <row r="332" spans="1:13" ht="44.25" customHeight="1">
      <c r="A332" s="5"/>
      <c r="B332" s="206"/>
      <c r="C332" s="519">
        <f>1+C331</f>
        <v>293</v>
      </c>
      <c r="D332" s="516" t="s">
        <v>555</v>
      </c>
      <c r="E332" s="292"/>
      <c r="F332" s="232" t="s">
        <v>11</v>
      </c>
      <c r="G332" s="478" t="s">
        <v>556</v>
      </c>
      <c r="H332" s="517" t="s">
        <v>20</v>
      </c>
      <c r="I332" s="515">
        <v>1</v>
      </c>
      <c r="J332" s="580">
        <v>23800000</v>
      </c>
      <c r="K332" s="587">
        <f>I332*J332</f>
        <v>23800000</v>
      </c>
      <c r="L332" s="10"/>
      <c r="M332" s="5"/>
    </row>
    <row r="333" spans="1:13" ht="45.75" customHeight="1">
      <c r="A333" s="5"/>
      <c r="B333" s="206"/>
      <c r="C333" s="520">
        <f t="shared" ref="C333:C335" si="31">1+C332</f>
        <v>294</v>
      </c>
      <c r="D333" s="485" t="s">
        <v>557</v>
      </c>
      <c r="E333" s="239"/>
      <c r="F333" s="534" t="s">
        <v>11</v>
      </c>
      <c r="G333" s="479" t="s">
        <v>558</v>
      </c>
      <c r="H333" s="476" t="s">
        <v>20</v>
      </c>
      <c r="I333" s="474">
        <v>1</v>
      </c>
      <c r="J333" s="594">
        <v>19040000</v>
      </c>
      <c r="K333" s="577">
        <f t="shared" ref="K333:K335" si="32">I333*J333</f>
        <v>19040000</v>
      </c>
      <c r="L333" s="10"/>
      <c r="M333" s="5"/>
    </row>
    <row r="334" spans="1:13" ht="30" customHeight="1">
      <c r="A334" s="5"/>
      <c r="B334" s="206"/>
      <c r="C334" s="520">
        <f t="shared" si="31"/>
        <v>295</v>
      </c>
      <c r="D334" s="485" t="s">
        <v>559</v>
      </c>
      <c r="E334" s="239"/>
      <c r="F334" s="534" t="s">
        <v>11</v>
      </c>
      <c r="G334" s="479" t="s">
        <v>560</v>
      </c>
      <c r="H334" s="476" t="s">
        <v>20</v>
      </c>
      <c r="I334" s="474">
        <v>1</v>
      </c>
      <c r="J334" s="594">
        <v>34616667</v>
      </c>
      <c r="K334" s="579">
        <f t="shared" si="32"/>
        <v>34616667</v>
      </c>
      <c r="L334" s="10"/>
      <c r="M334" s="5"/>
    </row>
    <row r="335" spans="1:13" ht="30" customHeight="1" thickBot="1">
      <c r="A335" s="5"/>
      <c r="B335" s="206"/>
      <c r="C335" s="520">
        <f t="shared" si="31"/>
        <v>296</v>
      </c>
      <c r="D335" s="485" t="s">
        <v>561</v>
      </c>
      <c r="E335" s="239"/>
      <c r="F335" s="534" t="s">
        <v>11</v>
      </c>
      <c r="G335" s="479" t="s">
        <v>562</v>
      </c>
      <c r="H335" s="476" t="s">
        <v>20</v>
      </c>
      <c r="I335" s="474">
        <v>1</v>
      </c>
      <c r="J335" s="594">
        <v>69233333</v>
      </c>
      <c r="K335" s="578">
        <f t="shared" si="32"/>
        <v>69233333</v>
      </c>
      <c r="L335" s="10"/>
      <c r="M335" s="5"/>
    </row>
    <row r="336" spans="1:13" ht="30" customHeight="1" thickBot="1">
      <c r="A336" s="5"/>
      <c r="B336" s="9"/>
      <c r="C336" s="492"/>
      <c r="D336" s="432"/>
      <c r="E336" s="432"/>
      <c r="F336" s="432"/>
      <c r="G336" s="490"/>
      <c r="H336" s="432"/>
      <c r="I336" s="491"/>
      <c r="J336" s="306" t="s">
        <v>27</v>
      </c>
      <c r="K336" s="569">
        <f>SUM(K332:K335)</f>
        <v>146690000</v>
      </c>
      <c r="L336" s="10"/>
      <c r="M336" s="5"/>
    </row>
    <row r="337" spans="1:13" ht="30" customHeight="1" thickBot="1">
      <c r="A337" s="5"/>
      <c r="B337" s="206"/>
      <c r="C337" s="493">
        <v>297</v>
      </c>
      <c r="D337" s="443">
        <v>19</v>
      </c>
      <c r="E337" s="305" t="s">
        <v>11</v>
      </c>
      <c r="F337" s="313"/>
      <c r="G337" s="522" t="s">
        <v>563</v>
      </c>
      <c r="H337" s="505"/>
      <c r="I337" s="505"/>
      <c r="J337" s="453"/>
      <c r="K337" s="436">
        <f>SUM(K344)</f>
        <v>25995299</v>
      </c>
      <c r="L337" s="10"/>
      <c r="M337" s="5"/>
    </row>
    <row r="338" spans="1:13" ht="30" customHeight="1">
      <c r="A338" s="5"/>
      <c r="B338" s="206"/>
      <c r="C338" s="519">
        <f>1+C337</f>
        <v>298</v>
      </c>
      <c r="D338" s="451" t="s">
        <v>564</v>
      </c>
      <c r="E338" s="292"/>
      <c r="F338" s="232" t="s">
        <v>11</v>
      </c>
      <c r="G338" s="518" t="s">
        <v>565</v>
      </c>
      <c r="H338" s="234" t="s">
        <v>33</v>
      </c>
      <c r="I338" s="284">
        <v>1251.03</v>
      </c>
      <c r="J338" s="580">
        <v>6381.6495207948656</v>
      </c>
      <c r="K338" s="587">
        <f>I338*J338</f>
        <v>7983635.0000000009</v>
      </c>
      <c r="L338" s="10"/>
      <c r="M338" s="5"/>
    </row>
    <row r="339" spans="1:13" ht="30" customHeight="1">
      <c r="A339" s="5"/>
      <c r="B339" s="206"/>
      <c r="C339" s="520">
        <f t="shared" ref="C339:C343" si="33">1+C338</f>
        <v>299</v>
      </c>
      <c r="D339" s="266" t="s">
        <v>566</v>
      </c>
      <c r="E339" s="239"/>
      <c r="F339" s="534" t="s">
        <v>11</v>
      </c>
      <c r="G339" s="480" t="s">
        <v>567</v>
      </c>
      <c r="H339" s="243" t="s">
        <v>33</v>
      </c>
      <c r="I339" s="284">
        <v>150</v>
      </c>
      <c r="J339" s="580">
        <v>44246.5</v>
      </c>
      <c r="K339" s="579">
        <f>I339*J339</f>
        <v>6636975</v>
      </c>
      <c r="L339" s="10"/>
      <c r="M339" s="5"/>
    </row>
    <row r="340" spans="1:13" ht="45.75" customHeight="1">
      <c r="A340" s="5"/>
      <c r="B340" s="206"/>
      <c r="C340" s="520">
        <f t="shared" si="33"/>
        <v>300</v>
      </c>
      <c r="D340" s="266" t="s">
        <v>568</v>
      </c>
      <c r="E340" s="239"/>
      <c r="F340" s="534" t="s">
        <v>11</v>
      </c>
      <c r="G340" s="480" t="s">
        <v>569</v>
      </c>
      <c r="H340" s="243" t="s">
        <v>33</v>
      </c>
      <c r="I340" s="284">
        <v>50</v>
      </c>
      <c r="J340" s="580">
        <v>103430.24</v>
      </c>
      <c r="K340" s="579">
        <f t="shared" ref="K340:K343" si="34">I340*J340</f>
        <v>5171512</v>
      </c>
      <c r="L340" s="10"/>
      <c r="M340" s="5"/>
    </row>
    <row r="341" spans="1:13" ht="56.25" customHeight="1">
      <c r="A341" s="5"/>
      <c r="B341" s="206"/>
      <c r="C341" s="520">
        <f t="shared" si="33"/>
        <v>301</v>
      </c>
      <c r="D341" s="266" t="s">
        <v>570</v>
      </c>
      <c r="E341" s="239"/>
      <c r="F341" s="534" t="s">
        <v>11</v>
      </c>
      <c r="G341" s="480" t="s">
        <v>571</v>
      </c>
      <c r="H341" s="243" t="s">
        <v>43</v>
      </c>
      <c r="I341" s="284">
        <v>2</v>
      </c>
      <c r="J341" s="580">
        <v>1484459.5</v>
      </c>
      <c r="K341" s="579">
        <f t="shared" si="34"/>
        <v>2968919</v>
      </c>
      <c r="L341" s="10"/>
      <c r="M341" s="5"/>
    </row>
    <row r="342" spans="1:13" ht="72" customHeight="1">
      <c r="A342" s="5"/>
      <c r="B342" s="206"/>
      <c r="C342" s="520">
        <f t="shared" si="33"/>
        <v>302</v>
      </c>
      <c r="D342" s="266" t="s">
        <v>572</v>
      </c>
      <c r="E342" s="239"/>
      <c r="F342" s="534" t="s">
        <v>11</v>
      </c>
      <c r="G342" s="480" t="s">
        <v>573</v>
      </c>
      <c r="H342" s="243" t="s">
        <v>15</v>
      </c>
      <c r="I342" s="284">
        <v>11.31</v>
      </c>
      <c r="J342" s="580">
        <v>207053.05039787799</v>
      </c>
      <c r="K342" s="579">
        <f t="shared" si="34"/>
        <v>2341770</v>
      </c>
      <c r="L342" s="10"/>
      <c r="M342" s="5"/>
    </row>
    <row r="343" spans="1:13" ht="40.5" customHeight="1" thickBot="1">
      <c r="A343" s="5"/>
      <c r="B343" s="206"/>
      <c r="C343" s="520">
        <f t="shared" si="33"/>
        <v>303</v>
      </c>
      <c r="D343" s="266" t="s">
        <v>574</v>
      </c>
      <c r="E343" s="239"/>
      <c r="F343" s="534" t="s">
        <v>11</v>
      </c>
      <c r="G343" s="480" t="s">
        <v>575</v>
      </c>
      <c r="H343" s="243" t="s">
        <v>20</v>
      </c>
      <c r="I343" s="284">
        <v>1</v>
      </c>
      <c r="J343" s="580">
        <v>892488</v>
      </c>
      <c r="K343" s="579">
        <f t="shared" si="34"/>
        <v>892488</v>
      </c>
      <c r="L343" s="10"/>
      <c r="M343" s="5"/>
    </row>
    <row r="344" spans="1:13" ht="30" customHeight="1" thickBot="1">
      <c r="A344" s="5"/>
      <c r="B344" s="9"/>
      <c r="C344" s="492"/>
      <c r="D344" s="432"/>
      <c r="E344" s="432"/>
      <c r="F344" s="432"/>
      <c r="G344" s="490"/>
      <c r="H344" s="432"/>
      <c r="I344" s="491"/>
      <c r="J344" s="306" t="s">
        <v>27</v>
      </c>
      <c r="K344" s="569">
        <f>SUM(K338:K343)</f>
        <v>25995299</v>
      </c>
      <c r="L344" s="10"/>
      <c r="M344" s="5"/>
    </row>
    <row r="345" spans="1:13" s="3" customFormat="1" ht="30" customHeight="1" thickBot="1">
      <c r="A345" s="11"/>
      <c r="B345" s="12"/>
      <c r="C345" s="661" t="s">
        <v>576</v>
      </c>
      <c r="D345" s="662"/>
      <c r="E345" s="662"/>
      <c r="F345" s="662"/>
      <c r="G345" s="662"/>
      <c r="H345" s="662"/>
      <c r="I345" s="662"/>
      <c r="J345" s="663"/>
      <c r="K345" s="606">
        <f>SUM(K13,K47,K53,K65,K70,K83,K97,K101,K155,K159,K164,K168,K337)</f>
        <v>10617708794</v>
      </c>
      <c r="L345" s="13"/>
      <c r="M345" s="11"/>
    </row>
    <row r="346" spans="1:13" s="3" customFormat="1" thickBot="1">
      <c r="A346" s="11"/>
      <c r="B346" s="12"/>
      <c r="C346" s="379"/>
      <c r="D346" s="620"/>
      <c r="E346" s="156"/>
      <c r="F346" s="156"/>
      <c r="G346" s="156"/>
      <c r="H346" s="156"/>
      <c r="I346" s="156"/>
      <c r="J346" s="156"/>
      <c r="K346" s="157"/>
      <c r="L346" s="13"/>
      <c r="M346" s="11"/>
    </row>
    <row r="347" spans="1:13" s="3" customFormat="1" ht="30" customHeight="1">
      <c r="A347" s="11"/>
      <c r="B347" s="12"/>
      <c r="C347" s="380"/>
      <c r="D347" s="621"/>
      <c r="E347" s="158"/>
      <c r="F347" s="158"/>
      <c r="G347" s="677" t="s">
        <v>577</v>
      </c>
      <c r="H347" s="678"/>
      <c r="I347" s="679"/>
      <c r="J347" s="605">
        <v>0.20242393305419301</v>
      </c>
      <c r="K347" s="597">
        <f>K345*J347</f>
        <v>2149278374.1055722</v>
      </c>
      <c r="L347" s="13"/>
      <c r="M347" s="11"/>
    </row>
    <row r="348" spans="1:13" s="3" customFormat="1" ht="30" customHeight="1">
      <c r="A348" s="11"/>
      <c r="B348" s="12"/>
      <c r="C348" s="380"/>
      <c r="D348" s="621"/>
      <c r="E348" s="158"/>
      <c r="F348" s="158"/>
      <c r="G348" s="638" t="s">
        <v>578</v>
      </c>
      <c r="H348" s="639"/>
      <c r="I348" s="639"/>
      <c r="J348" s="598">
        <v>1.4999999999999999E-2</v>
      </c>
      <c r="K348" s="599">
        <f>K345*J348</f>
        <v>159265631.91</v>
      </c>
      <c r="L348" s="13"/>
      <c r="M348" s="11"/>
    </row>
    <row r="349" spans="1:13" s="3" customFormat="1" ht="30" customHeight="1">
      <c r="A349" s="11"/>
      <c r="B349" s="12"/>
      <c r="C349" s="380"/>
      <c r="D349" s="622"/>
      <c r="E349" s="167"/>
      <c r="F349" s="167"/>
      <c r="G349" s="638" t="s">
        <v>579</v>
      </c>
      <c r="H349" s="639"/>
      <c r="I349" s="639"/>
      <c r="J349" s="598">
        <v>0.05</v>
      </c>
      <c r="K349" s="599">
        <f>K345*J349</f>
        <v>530885439.70000005</v>
      </c>
      <c r="L349" s="13"/>
      <c r="M349" s="11"/>
    </row>
    <row r="350" spans="1:13" s="3" customFormat="1" ht="30" customHeight="1" thickBot="1">
      <c r="A350" s="11"/>
      <c r="B350" s="12"/>
      <c r="C350" s="380"/>
      <c r="D350" s="622"/>
      <c r="E350" s="167"/>
      <c r="F350" s="167"/>
      <c r="G350" s="638" t="s">
        <v>580</v>
      </c>
      <c r="H350" s="639"/>
      <c r="I350" s="639"/>
      <c r="J350" s="598">
        <v>0.19</v>
      </c>
      <c r="K350" s="599">
        <f>K349*J350</f>
        <v>100868233.54300001</v>
      </c>
      <c r="L350" s="13"/>
      <c r="M350" s="11"/>
    </row>
    <row r="351" spans="1:13" s="3" customFormat="1" ht="30" customHeight="1" thickBot="1">
      <c r="A351" s="11"/>
      <c r="B351" s="12"/>
      <c r="C351" s="380"/>
      <c r="D351" s="621"/>
      <c r="E351" s="158"/>
      <c r="F351" s="158"/>
      <c r="G351" s="603" t="s">
        <v>581</v>
      </c>
      <c r="H351" s="600"/>
      <c r="I351" s="601"/>
      <c r="J351" s="602"/>
      <c r="K351" s="604">
        <f>SUM(K345,K347:K350)</f>
        <v>13558006473.258572</v>
      </c>
      <c r="L351" s="13"/>
      <c r="M351" s="11"/>
    </row>
    <row r="352" spans="1:13" s="3" customFormat="1" thickBot="1">
      <c r="A352" s="11"/>
      <c r="B352" s="12"/>
      <c r="C352" s="380"/>
      <c r="D352" s="621"/>
      <c r="E352" s="159"/>
      <c r="F352" s="159"/>
      <c r="G352" s="158"/>
      <c r="H352" s="158"/>
      <c r="I352" s="179"/>
      <c r="J352" s="180"/>
      <c r="K352" s="181"/>
      <c r="L352" s="13"/>
      <c r="M352" s="11"/>
    </row>
    <row r="353" spans="1:13" s="3" customFormat="1" ht="15.75">
      <c r="A353" s="11"/>
      <c r="B353" s="12"/>
      <c r="C353" s="381"/>
      <c r="D353" s="674"/>
      <c r="E353" s="674"/>
      <c r="F353" s="674"/>
      <c r="G353" s="674"/>
      <c r="H353" s="674"/>
      <c r="I353" s="674"/>
      <c r="J353" s="674"/>
      <c r="K353" s="675"/>
      <c r="L353" s="14"/>
      <c r="M353" s="11"/>
    </row>
    <row r="354" spans="1:13" s="3" customFormat="1" ht="46.5" customHeight="1">
      <c r="A354" s="11"/>
      <c r="B354" s="12"/>
      <c r="C354" s="655" t="s">
        <v>582</v>
      </c>
      <c r="D354" s="656"/>
      <c r="E354" s="656"/>
      <c r="F354" s="656"/>
      <c r="G354" s="657"/>
      <c r="H354" s="669" t="s">
        <v>583</v>
      </c>
      <c r="I354" s="673"/>
      <c r="J354" s="670"/>
      <c r="K354" s="183" t="s">
        <v>584</v>
      </c>
      <c r="L354" s="15"/>
      <c r="M354" s="11"/>
    </row>
    <row r="355" spans="1:13" s="3" customFormat="1" ht="32.25" customHeight="1">
      <c r="A355" s="11"/>
      <c r="B355" s="12"/>
      <c r="C355" s="655" t="s">
        <v>585</v>
      </c>
      <c r="D355" s="656"/>
      <c r="E355" s="656"/>
      <c r="F355" s="656"/>
      <c r="G355" s="657"/>
      <c r="H355" s="671" t="s">
        <v>586</v>
      </c>
      <c r="I355" s="672"/>
      <c r="J355" s="184" t="s">
        <v>587</v>
      </c>
      <c r="K355" s="607">
        <v>0.2024</v>
      </c>
      <c r="L355" s="15"/>
      <c r="M355" s="11"/>
    </row>
    <row r="356" spans="1:13" s="3" customFormat="1" ht="30" customHeight="1">
      <c r="A356" s="11"/>
      <c r="B356" s="12"/>
      <c r="C356" s="655" t="s">
        <v>588</v>
      </c>
      <c r="D356" s="656"/>
      <c r="E356" s="656"/>
      <c r="F356" s="656"/>
      <c r="G356" s="657"/>
      <c r="H356" s="667" t="s">
        <v>589</v>
      </c>
      <c r="I356" s="668"/>
      <c r="J356" s="184" t="s">
        <v>590</v>
      </c>
      <c r="K356" s="607">
        <v>1.4999999999999999E-2</v>
      </c>
      <c r="L356" s="15"/>
      <c r="M356" s="11"/>
    </row>
    <row r="357" spans="1:13" s="4" customFormat="1" ht="58.5" customHeight="1">
      <c r="A357" s="11"/>
      <c r="B357" s="12"/>
      <c r="C357" s="382"/>
      <c r="E357" s="196"/>
      <c r="F357" s="196"/>
      <c r="G357" s="197"/>
      <c r="H357" s="669" t="s">
        <v>591</v>
      </c>
      <c r="I357" s="670"/>
      <c r="J357" s="184" t="s">
        <v>592</v>
      </c>
      <c r="K357" s="607">
        <v>0.05</v>
      </c>
      <c r="L357" s="13"/>
      <c r="M357" s="11"/>
    </row>
    <row r="358" spans="1:13" ht="57" customHeight="1">
      <c r="A358" s="5"/>
      <c r="B358" s="9"/>
      <c r="C358" s="383"/>
      <c r="D358" s="623"/>
      <c r="E358" s="199"/>
      <c r="F358" s="199"/>
      <c r="G358" s="200"/>
      <c r="H358" s="671" t="s">
        <v>593</v>
      </c>
      <c r="I358" s="672"/>
      <c r="J358" s="184" t="s">
        <v>594</v>
      </c>
      <c r="K358" s="607">
        <f>SUM(K355:K357)</f>
        <v>0.26739999999999997</v>
      </c>
      <c r="L358" s="10"/>
      <c r="M358" s="5"/>
    </row>
    <row r="359" spans="1:13" ht="17.25" thickBot="1">
      <c r="A359" s="5"/>
      <c r="B359" s="9"/>
      <c r="C359" s="384"/>
      <c r="D359" s="624"/>
      <c r="E359" s="203"/>
      <c r="F359" s="203"/>
      <c r="G359" s="204"/>
      <c r="H359" s="664"/>
      <c r="I359" s="665"/>
      <c r="J359" s="665"/>
      <c r="K359" s="666"/>
      <c r="L359" s="10"/>
      <c r="M359" s="5"/>
    </row>
    <row r="360" spans="1:13" ht="17.25" thickBot="1">
      <c r="A360" s="5"/>
      <c r="B360" s="215"/>
      <c r="C360" s="385"/>
      <c r="D360" s="625"/>
      <c r="E360" s="217"/>
      <c r="F360" s="216"/>
      <c r="G360" s="218"/>
      <c r="H360" s="216"/>
      <c r="I360" s="216"/>
      <c r="J360" s="216"/>
      <c r="K360" s="216"/>
      <c r="L360" s="219"/>
      <c r="M360" s="5"/>
    </row>
    <row r="361" spans="1:13" ht="17.25" thickTop="1">
      <c r="A361" s="5"/>
      <c r="B361" s="5"/>
      <c r="E361" s="6"/>
      <c r="F361" s="5"/>
      <c r="G361" s="5"/>
      <c r="H361" s="5"/>
      <c r="I361" s="5"/>
      <c r="J361" s="5"/>
      <c r="K361" s="5"/>
      <c r="L361" s="5"/>
      <c r="M361" s="5"/>
    </row>
  </sheetData>
  <mergeCells count="36">
    <mergeCell ref="C5:K5"/>
    <mergeCell ref="J11:J12"/>
    <mergeCell ref="K11:K12"/>
    <mergeCell ref="C11:C12"/>
    <mergeCell ref="D11:D12"/>
    <mergeCell ref="G11:G12"/>
    <mergeCell ref="H11:H12"/>
    <mergeCell ref="E11:F11"/>
    <mergeCell ref="C7:K8"/>
    <mergeCell ref="C9:K9"/>
    <mergeCell ref="C3:F3"/>
    <mergeCell ref="C355:G355"/>
    <mergeCell ref="C10:K10"/>
    <mergeCell ref="C345:J345"/>
    <mergeCell ref="H359:K359"/>
    <mergeCell ref="C356:G356"/>
    <mergeCell ref="H356:I356"/>
    <mergeCell ref="H357:I357"/>
    <mergeCell ref="H358:I358"/>
    <mergeCell ref="C354:G354"/>
    <mergeCell ref="H354:J354"/>
    <mergeCell ref="H355:I355"/>
    <mergeCell ref="D353:K353"/>
    <mergeCell ref="C6:K6"/>
    <mergeCell ref="G347:I347"/>
    <mergeCell ref="I11:I12"/>
    <mergeCell ref="G349:I349"/>
    <mergeCell ref="G350:I350"/>
    <mergeCell ref="G47:J47"/>
    <mergeCell ref="G48:J48"/>
    <mergeCell ref="G348:I348"/>
    <mergeCell ref="G128:I128"/>
    <mergeCell ref="G97:I97"/>
    <mergeCell ref="G98:I98"/>
    <mergeCell ref="G101:I101"/>
    <mergeCell ref="G124:I124"/>
  </mergeCells>
  <hyperlinks>
    <hyperlink ref="G75" r:id="rId1" display="https://archivogeneral-my.sharepoint.com/:f:/g/personal/cristian_farfan_archivogeneral_gov_co/Esg35PL1EWhDo28hVCzLQe4BqMDSwRqJGOvjshQ-wq4NKQ?e=O9LFyC" xr:uid="{9584533E-7735-4B25-9255-7D8D92817040}"/>
  </hyperlinks>
  <pageMargins left="0.11811023622047245" right="0.11811023622047245" top="0.15748031496062992" bottom="0.15748031496062992" header="0.31496062992125984" footer="0.31496062992125984"/>
  <pageSetup scale="44"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375"/>
  <sheetViews>
    <sheetView showGridLines="0" view="pageBreakPreview" topLeftCell="A77" zoomScale="80" zoomScaleNormal="100" zoomScaleSheetLayoutView="80" zoomScalePageLayoutView="91" workbookViewId="0">
      <selection activeCell="D83" sqref="D83:D84"/>
    </sheetView>
  </sheetViews>
  <sheetFormatPr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3"/>
      <c r="D2" s="213"/>
      <c r="E2" s="214"/>
      <c r="F2" s="213"/>
      <c r="G2" s="213"/>
      <c r="H2" s="213"/>
      <c r="I2" s="213"/>
      <c r="J2" s="213"/>
      <c r="K2" s="213"/>
      <c r="L2" s="8"/>
      <c r="M2" s="5"/>
    </row>
    <row r="3" spans="1:13" ht="26.25" customHeight="1">
      <c r="A3" s="5"/>
      <c r="B3" s="9"/>
      <c r="C3" s="653" t="s">
        <v>595</v>
      </c>
      <c r="D3" s="703"/>
      <c r="E3" s="703"/>
      <c r="F3" s="703"/>
      <c r="G3" s="5"/>
      <c r="H3" s="5"/>
      <c r="I3" s="5"/>
      <c r="J3" s="5"/>
      <c r="K3" s="5"/>
      <c r="L3" s="10"/>
      <c r="M3" s="5"/>
    </row>
    <row r="4" spans="1:13">
      <c r="A4" s="5"/>
      <c r="B4" s="9"/>
      <c r="C4" s="189" t="s">
        <v>0</v>
      </c>
      <c r="D4" s="190" t="s">
        <v>596</v>
      </c>
      <c r="E4" s="189" t="s">
        <v>1</v>
      </c>
      <c r="F4" s="190">
        <v>1</v>
      </c>
      <c r="G4" s="5"/>
      <c r="H4" s="5"/>
      <c r="I4" s="5"/>
      <c r="J4" s="5"/>
      <c r="K4" s="5"/>
      <c r="L4" s="10"/>
      <c r="M4" s="5"/>
    </row>
    <row r="5" spans="1:13">
      <c r="A5" s="5"/>
      <c r="B5" s="9"/>
      <c r="C5" s="704" t="s">
        <v>597</v>
      </c>
      <c r="D5" s="704"/>
      <c r="E5" s="704"/>
      <c r="F5" s="704"/>
      <c r="G5" s="704"/>
      <c r="H5" s="704"/>
      <c r="I5" s="704"/>
      <c r="J5" s="704"/>
      <c r="K5" s="704"/>
      <c r="L5" s="10"/>
      <c r="M5" s="5"/>
    </row>
    <row r="6" spans="1:13" ht="17.25" thickBot="1">
      <c r="A6" s="5"/>
      <c r="B6" s="9"/>
      <c r="C6" s="676" t="s">
        <v>598</v>
      </c>
      <c r="D6" s="676"/>
      <c r="E6" s="676"/>
      <c r="F6" s="676"/>
      <c r="G6" s="676"/>
      <c r="H6" s="676"/>
      <c r="I6" s="676"/>
      <c r="J6" s="676"/>
      <c r="K6" s="676"/>
      <c r="L6" s="10"/>
      <c r="M6" s="5"/>
    </row>
    <row r="7" spans="1:13" s="20" customFormat="1" ht="16.5" customHeight="1">
      <c r="A7" s="19"/>
      <c r="B7" s="205"/>
      <c r="C7" s="705" t="s">
        <v>599</v>
      </c>
      <c r="D7" s="706"/>
      <c r="E7" s="706"/>
      <c r="F7" s="706"/>
      <c r="G7" s="706"/>
      <c r="H7" s="706"/>
      <c r="I7" s="706"/>
      <c r="J7" s="706"/>
      <c r="K7" s="707"/>
      <c r="L7" s="21"/>
      <c r="M7" s="19"/>
    </row>
    <row r="8" spans="1:13" ht="33.75" customHeight="1" thickBot="1">
      <c r="A8" s="5"/>
      <c r="B8" s="206"/>
      <c r="C8" s="708"/>
      <c r="D8" s="709"/>
      <c r="E8" s="709"/>
      <c r="F8" s="709"/>
      <c r="G8" s="709"/>
      <c r="H8" s="709"/>
      <c r="I8" s="709"/>
      <c r="J8" s="709"/>
      <c r="K8" s="710"/>
      <c r="L8" s="10"/>
      <c r="M8" s="5"/>
    </row>
    <row r="9" spans="1:13" ht="34.5" customHeight="1">
      <c r="A9" s="5"/>
      <c r="B9" s="206"/>
      <c r="C9" s="711" t="s">
        <v>600</v>
      </c>
      <c r="D9" s="712"/>
      <c r="E9" s="712"/>
      <c r="F9" s="712"/>
      <c r="G9" s="712"/>
      <c r="H9" s="712"/>
      <c r="I9" s="712"/>
      <c r="J9" s="712"/>
      <c r="K9" s="713"/>
      <c r="L9" s="10"/>
      <c r="M9" s="5"/>
    </row>
    <row r="10" spans="1:13" ht="30" customHeight="1" thickBot="1">
      <c r="A10" s="5"/>
      <c r="B10" s="206"/>
      <c r="C10" s="659"/>
      <c r="D10" s="659"/>
      <c r="E10" s="659"/>
      <c r="F10" s="659"/>
      <c r="G10" s="659"/>
      <c r="H10" s="659"/>
      <c r="I10" s="659"/>
      <c r="J10" s="659"/>
      <c r="K10" s="660"/>
      <c r="L10" s="10"/>
      <c r="M10" s="5"/>
    </row>
    <row r="11" spans="1:13" ht="30" customHeight="1">
      <c r="A11" s="5"/>
      <c r="B11" s="9"/>
      <c r="C11" s="687" t="s">
        <v>2</v>
      </c>
      <c r="D11" s="680" t="s">
        <v>601</v>
      </c>
      <c r="E11" s="693" t="s">
        <v>3</v>
      </c>
      <c r="F11" s="693"/>
      <c r="G11" s="691" t="s">
        <v>4</v>
      </c>
      <c r="H11" s="680" t="s">
        <v>5</v>
      </c>
      <c r="I11" s="680" t="s">
        <v>6</v>
      </c>
      <c r="J11" s="683" t="s">
        <v>7</v>
      </c>
      <c r="K11" s="685" t="s">
        <v>8</v>
      </c>
      <c r="L11" s="10"/>
      <c r="M11" s="5"/>
    </row>
    <row r="12" spans="1:13" ht="30" customHeight="1" thickBot="1">
      <c r="A12" s="5"/>
      <c r="B12" s="9"/>
      <c r="C12" s="688"/>
      <c r="D12" s="681"/>
      <c r="E12" s="225" t="s">
        <v>9</v>
      </c>
      <c r="F12" s="225" t="s">
        <v>10</v>
      </c>
      <c r="G12" s="692"/>
      <c r="H12" s="681"/>
      <c r="I12" s="681"/>
      <c r="J12" s="684"/>
      <c r="K12" s="686"/>
      <c r="L12" s="10"/>
      <c r="M12" s="5"/>
    </row>
    <row r="13" spans="1:13" ht="42" customHeight="1" thickBot="1">
      <c r="A13" s="5"/>
      <c r="B13" s="9"/>
      <c r="C13" s="257">
        <v>1</v>
      </c>
      <c r="D13" s="256">
        <v>1</v>
      </c>
      <c r="E13" s="252" t="s">
        <v>11</v>
      </c>
      <c r="F13" s="252"/>
      <c r="G13" s="251" t="s">
        <v>12</v>
      </c>
      <c r="H13" s="250"/>
      <c r="I13" s="226"/>
      <c r="J13" s="249"/>
      <c r="K13" s="561">
        <f>SUM(K23,K27,K46)</f>
        <v>0</v>
      </c>
      <c r="L13" s="10"/>
      <c r="M13" s="5"/>
    </row>
    <row r="14" spans="1:13" ht="42.75" customHeight="1" thickBot="1">
      <c r="A14" s="5"/>
      <c r="B14" s="9"/>
      <c r="C14" s="258">
        <f>1+C13</f>
        <v>2</v>
      </c>
      <c r="D14" s="253" t="s">
        <v>602</v>
      </c>
      <c r="E14" s="253" t="s">
        <v>11</v>
      </c>
      <c r="F14" s="255"/>
      <c r="G14" s="254" t="s">
        <v>13</v>
      </c>
      <c r="H14" s="228"/>
      <c r="I14" s="228"/>
      <c r="J14" s="228"/>
      <c r="K14" s="269"/>
      <c r="L14" s="10"/>
      <c r="M14" s="5"/>
    </row>
    <row r="15" spans="1:13" ht="15" customHeight="1">
      <c r="A15" s="5"/>
      <c r="B15" s="206"/>
      <c r="C15" s="229">
        <f t="shared" ref="C15:C22" si="0">1+C14</f>
        <v>3</v>
      </c>
      <c r="D15" s="230" t="s">
        <v>603</v>
      </c>
      <c r="E15" s="231"/>
      <c r="F15" s="232" t="s">
        <v>11</v>
      </c>
      <c r="G15" s="233" t="s">
        <v>14</v>
      </c>
      <c r="H15" s="234" t="s">
        <v>15</v>
      </c>
      <c r="I15" s="235">
        <v>329.83</v>
      </c>
      <c r="J15" s="236"/>
      <c r="K15" s="237">
        <f>I15*J15</f>
        <v>0</v>
      </c>
      <c r="L15" s="10"/>
      <c r="M15" s="5"/>
    </row>
    <row r="16" spans="1:13" ht="12" customHeight="1">
      <c r="A16" s="5"/>
      <c r="B16" s="206"/>
      <c r="C16" s="238">
        <f t="shared" si="0"/>
        <v>4</v>
      </c>
      <c r="D16" s="239" t="s">
        <v>604</v>
      </c>
      <c r="E16" s="240"/>
      <c r="F16" s="232" t="s">
        <v>11</v>
      </c>
      <c r="G16" s="233" t="s">
        <v>16</v>
      </c>
      <c r="H16" s="234" t="s">
        <v>15</v>
      </c>
      <c r="I16" s="235">
        <v>269.47000000000003</v>
      </c>
      <c r="J16" s="236"/>
      <c r="K16" s="303">
        <f t="shared" ref="K16:K22" si="1">I16*J16</f>
        <v>0</v>
      </c>
      <c r="L16" s="10"/>
      <c r="M16" s="5"/>
    </row>
    <row r="17" spans="1:13" ht="14.25" customHeight="1">
      <c r="A17" s="5"/>
      <c r="B17" s="206"/>
      <c r="C17" s="238">
        <f t="shared" si="0"/>
        <v>5</v>
      </c>
      <c r="D17" s="239" t="s">
        <v>605</v>
      </c>
      <c r="E17" s="242"/>
      <c r="F17" s="232" t="s">
        <v>11</v>
      </c>
      <c r="G17" s="233" t="s">
        <v>17</v>
      </c>
      <c r="H17" s="243" t="s">
        <v>18</v>
      </c>
      <c r="I17" s="244">
        <v>8</v>
      </c>
      <c r="J17" s="236"/>
      <c r="K17" s="241">
        <f t="shared" si="1"/>
        <v>0</v>
      </c>
      <c r="L17" s="10"/>
      <c r="M17" s="5"/>
    </row>
    <row r="18" spans="1:13" ht="14.25" customHeight="1">
      <c r="A18" s="5"/>
      <c r="B18" s="206"/>
      <c r="C18" s="238">
        <f t="shared" si="0"/>
        <v>6</v>
      </c>
      <c r="D18" s="239" t="s">
        <v>606</v>
      </c>
      <c r="E18" s="242"/>
      <c r="F18" s="232" t="s">
        <v>11</v>
      </c>
      <c r="G18" s="233" t="s">
        <v>19</v>
      </c>
      <c r="H18" s="243" t="s">
        <v>20</v>
      </c>
      <c r="I18" s="244">
        <v>1</v>
      </c>
      <c r="J18" s="236"/>
      <c r="K18" s="536">
        <f t="shared" si="1"/>
        <v>0</v>
      </c>
      <c r="L18" s="10"/>
      <c r="M18" s="5"/>
    </row>
    <row r="19" spans="1:13" ht="13.5" customHeight="1">
      <c r="A19" s="5"/>
      <c r="B19" s="206"/>
      <c r="C19" s="245">
        <f t="shared" si="0"/>
        <v>7</v>
      </c>
      <c r="D19" s="239" t="s">
        <v>607</v>
      </c>
      <c r="E19" s="242"/>
      <c r="F19" s="232" t="s">
        <v>11</v>
      </c>
      <c r="G19" s="233" t="s">
        <v>21</v>
      </c>
      <c r="H19" s="234" t="s">
        <v>20</v>
      </c>
      <c r="I19" s="235">
        <v>1</v>
      </c>
      <c r="J19" s="236"/>
      <c r="K19" s="303">
        <f t="shared" si="1"/>
        <v>0</v>
      </c>
      <c r="L19" s="10"/>
      <c r="M19" s="5"/>
    </row>
    <row r="20" spans="1:13" ht="39" customHeight="1">
      <c r="A20" s="5"/>
      <c r="B20" s="206"/>
      <c r="C20" s="246">
        <f t="shared" si="0"/>
        <v>8</v>
      </c>
      <c r="D20" s="239" t="s">
        <v>608</v>
      </c>
      <c r="E20" s="242"/>
      <c r="F20" s="232" t="s">
        <v>11</v>
      </c>
      <c r="G20" s="247" t="s">
        <v>22</v>
      </c>
      <c r="H20" s="234" t="s">
        <v>15</v>
      </c>
      <c r="I20" s="235">
        <v>98.87</v>
      </c>
      <c r="J20" s="236"/>
      <c r="K20" s="303">
        <f t="shared" si="1"/>
        <v>0</v>
      </c>
      <c r="L20" s="10"/>
      <c r="M20" s="5"/>
    </row>
    <row r="21" spans="1:13" ht="40.5" customHeight="1">
      <c r="A21" s="5"/>
      <c r="B21" s="206"/>
      <c r="C21" s="238">
        <f t="shared" si="0"/>
        <v>9</v>
      </c>
      <c r="D21" s="239" t="s">
        <v>609</v>
      </c>
      <c r="E21" s="240"/>
      <c r="F21" s="232" t="s">
        <v>11</v>
      </c>
      <c r="G21" s="247" t="s">
        <v>23</v>
      </c>
      <c r="H21" s="234" t="s">
        <v>24</v>
      </c>
      <c r="I21" s="235">
        <v>230.88</v>
      </c>
      <c r="J21" s="236"/>
      <c r="K21" s="241">
        <f t="shared" si="1"/>
        <v>0</v>
      </c>
      <c r="L21" s="10"/>
      <c r="M21" s="5"/>
    </row>
    <row r="22" spans="1:13" ht="47.25" customHeight="1" thickBot="1">
      <c r="A22" s="5"/>
      <c r="B22" s="9"/>
      <c r="C22" s="238">
        <f t="shared" si="0"/>
        <v>10</v>
      </c>
      <c r="D22" s="248" t="s">
        <v>610</v>
      </c>
      <c r="E22" s="248"/>
      <c r="F22" s="232" t="s">
        <v>11</v>
      </c>
      <c r="G22" s="247" t="s">
        <v>25</v>
      </c>
      <c r="H22" s="234" t="s">
        <v>26</v>
      </c>
      <c r="I22" s="235">
        <v>8</v>
      </c>
      <c r="J22" s="236"/>
      <c r="K22" s="536">
        <f t="shared" si="1"/>
        <v>0</v>
      </c>
      <c r="L22" s="10"/>
      <c r="M22" s="5"/>
    </row>
    <row r="23" spans="1:13" ht="30" customHeight="1" thickBot="1">
      <c r="A23" s="5"/>
      <c r="B23" s="9"/>
      <c r="C23" s="373"/>
      <c r="D23" s="137"/>
      <c r="E23" s="137"/>
      <c r="F23" s="137"/>
      <c r="G23" s="138"/>
      <c r="H23" s="137"/>
      <c r="I23" s="332"/>
      <c r="J23" s="306" t="s">
        <v>27</v>
      </c>
      <c r="K23" s="569">
        <f>SUM(K15:K22)</f>
        <v>0</v>
      </c>
      <c r="L23" s="10"/>
      <c r="M23" s="5"/>
    </row>
    <row r="24" spans="1:13" ht="30" customHeight="1" thickBot="1">
      <c r="A24" s="5"/>
      <c r="B24" s="9"/>
      <c r="C24" s="293">
        <f>1+C22</f>
        <v>11</v>
      </c>
      <c r="D24" s="259" t="s">
        <v>611</v>
      </c>
      <c r="E24" s="258" t="s">
        <v>11</v>
      </c>
      <c r="F24" s="228"/>
      <c r="G24" s="260" t="s">
        <v>28</v>
      </c>
      <c r="H24" s="261"/>
      <c r="I24" s="261"/>
      <c r="J24" s="261"/>
      <c r="K24" s="270"/>
      <c r="L24" s="10"/>
      <c r="M24" s="5"/>
    </row>
    <row r="25" spans="1:13" ht="30" customHeight="1">
      <c r="A25" s="5"/>
      <c r="B25" s="9"/>
      <c r="C25" s="229">
        <f>1+C24</f>
        <v>12</v>
      </c>
      <c r="D25" s="262" t="s">
        <v>612</v>
      </c>
      <c r="E25" s="368"/>
      <c r="F25" s="366" t="s">
        <v>11</v>
      </c>
      <c r="G25" s="233" t="s">
        <v>29</v>
      </c>
      <c r="H25" s="243" t="s">
        <v>24</v>
      </c>
      <c r="I25" s="235">
        <v>1251.03</v>
      </c>
      <c r="J25" s="546"/>
      <c r="K25" s="547">
        <f>I25*J25</f>
        <v>0</v>
      </c>
      <c r="L25" s="10"/>
      <c r="M25" s="5"/>
    </row>
    <row r="26" spans="1:13" ht="99.75" customHeight="1" thickBot="1">
      <c r="A26" s="5"/>
      <c r="B26" s="9"/>
      <c r="C26" s="238">
        <f>1+C25</f>
        <v>13</v>
      </c>
      <c r="D26" s="263" t="s">
        <v>613</v>
      </c>
      <c r="E26" s="368"/>
      <c r="F26" s="366" t="s">
        <v>11</v>
      </c>
      <c r="G26" s="233" t="s">
        <v>30</v>
      </c>
      <c r="H26" s="243" t="s">
        <v>18</v>
      </c>
      <c r="I26" s="235">
        <v>8</v>
      </c>
      <c r="J26" s="546"/>
      <c r="K26" s="547">
        <f>I26*J26</f>
        <v>0</v>
      </c>
      <c r="L26" s="10"/>
      <c r="M26" s="5"/>
    </row>
    <row r="27" spans="1:13" s="5" customFormat="1" ht="30" customHeight="1" thickBot="1">
      <c r="B27" s="9"/>
      <c r="C27" s="373"/>
      <c r="D27" s="143"/>
      <c r="E27" s="144"/>
      <c r="F27" s="143"/>
      <c r="G27" s="143"/>
      <c r="H27" s="334"/>
      <c r="I27" s="333"/>
      <c r="J27" s="560" t="s">
        <v>27</v>
      </c>
      <c r="K27" s="566">
        <f>SUM(K25:K26)</f>
        <v>0</v>
      </c>
      <c r="L27" s="10"/>
    </row>
    <row r="28" spans="1:13" ht="30" customHeight="1">
      <c r="B28" s="16"/>
      <c r="C28" s="293">
        <f>1+C26</f>
        <v>14</v>
      </c>
      <c r="D28" s="630" t="s">
        <v>614</v>
      </c>
      <c r="E28" s="258" t="s">
        <v>11</v>
      </c>
      <c r="F28" s="264"/>
      <c r="G28" s="261" t="s">
        <v>31</v>
      </c>
      <c r="H28" s="222"/>
      <c r="I28" s="223"/>
      <c r="J28" s="223"/>
      <c r="K28" s="224"/>
      <c r="L28" s="17"/>
    </row>
    <row r="29" spans="1:13" ht="30" customHeight="1">
      <c r="A29" s="5"/>
      <c r="B29" s="9"/>
      <c r="C29" s="374">
        <f>1+C28</f>
        <v>15</v>
      </c>
      <c r="D29" s="629" t="s">
        <v>615</v>
      </c>
      <c r="E29" s="145"/>
      <c r="F29" s="366" t="s">
        <v>11</v>
      </c>
      <c r="G29" s="265" t="s">
        <v>32</v>
      </c>
      <c r="H29" s="266" t="s">
        <v>33</v>
      </c>
      <c r="I29" s="235">
        <v>4.4400000000000004</v>
      </c>
      <c r="J29" s="537"/>
      <c r="K29" s="541">
        <f>I29*J29</f>
        <v>0</v>
      </c>
      <c r="L29" s="10"/>
      <c r="M29" s="5"/>
    </row>
    <row r="30" spans="1:13" ht="30" customHeight="1">
      <c r="A30" s="5"/>
      <c r="B30" s="9"/>
      <c r="C30" s="375">
        <f t="shared" ref="C30:C45" si="2">1+C29</f>
        <v>16</v>
      </c>
      <c r="D30" s="631" t="s">
        <v>616</v>
      </c>
      <c r="E30" s="147"/>
      <c r="F30" s="366" t="s">
        <v>11</v>
      </c>
      <c r="G30" s="265" t="s">
        <v>34</v>
      </c>
      <c r="H30" s="266" t="s">
        <v>20</v>
      </c>
      <c r="I30" s="235">
        <v>40</v>
      </c>
      <c r="J30" s="538"/>
      <c r="K30" s="543">
        <f t="shared" ref="K30:K45" si="3">I30*J30</f>
        <v>0</v>
      </c>
      <c r="L30" s="10"/>
      <c r="M30" s="5"/>
    </row>
    <row r="31" spans="1:13" ht="30" customHeight="1">
      <c r="A31" s="5"/>
      <c r="B31" s="9"/>
      <c r="C31" s="376">
        <f t="shared" si="2"/>
        <v>17</v>
      </c>
      <c r="D31" s="629" t="s">
        <v>617</v>
      </c>
      <c r="E31" s="145"/>
      <c r="F31" s="366" t="s">
        <v>11</v>
      </c>
      <c r="G31" s="265" t="s">
        <v>35</v>
      </c>
      <c r="H31" s="266" t="s">
        <v>36</v>
      </c>
      <c r="I31" s="539">
        <v>703.41</v>
      </c>
      <c r="J31" s="537"/>
      <c r="K31" s="544">
        <f t="shared" si="3"/>
        <v>0</v>
      </c>
      <c r="L31" s="10"/>
      <c r="M31" s="5"/>
    </row>
    <row r="32" spans="1:13" ht="30" customHeight="1">
      <c r="A32" s="5"/>
      <c r="B32" s="9"/>
      <c r="C32" s="376">
        <f t="shared" si="2"/>
        <v>18</v>
      </c>
      <c r="D32" s="632" t="s">
        <v>618</v>
      </c>
      <c r="E32" s="142"/>
      <c r="F32" s="366" t="s">
        <v>11</v>
      </c>
      <c r="G32" s="265" t="s">
        <v>37</v>
      </c>
      <c r="H32" s="266" t="s">
        <v>20</v>
      </c>
      <c r="I32" s="244">
        <v>874</v>
      </c>
      <c r="J32" s="538"/>
      <c r="K32" s="544">
        <f t="shared" si="3"/>
        <v>0</v>
      </c>
      <c r="L32" s="10"/>
      <c r="M32" s="5"/>
    </row>
    <row r="33" spans="1:13" ht="30" customHeight="1">
      <c r="A33" s="5"/>
      <c r="B33" s="9"/>
      <c r="C33" s="377">
        <f t="shared" si="2"/>
        <v>19</v>
      </c>
      <c r="D33" s="629" t="s">
        <v>619</v>
      </c>
      <c r="E33" s="145"/>
      <c r="F33" s="366" t="s">
        <v>11</v>
      </c>
      <c r="G33" s="265" t="s">
        <v>38</v>
      </c>
      <c r="H33" s="266" t="s">
        <v>33</v>
      </c>
      <c r="I33" s="244">
        <v>306.54000000000002</v>
      </c>
      <c r="J33" s="538"/>
      <c r="K33" s="543">
        <f t="shared" si="3"/>
        <v>0</v>
      </c>
      <c r="L33" s="10"/>
      <c r="M33" s="5"/>
    </row>
    <row r="34" spans="1:13" s="5" customFormat="1" ht="74.25" customHeight="1">
      <c r="B34" s="9"/>
      <c r="C34" s="378">
        <f t="shared" si="2"/>
        <v>20</v>
      </c>
      <c r="D34" s="632" t="s">
        <v>620</v>
      </c>
      <c r="E34" s="142"/>
      <c r="F34" s="366" t="s">
        <v>11</v>
      </c>
      <c r="G34" s="265" t="s">
        <v>39</v>
      </c>
      <c r="H34" s="243" t="s">
        <v>33</v>
      </c>
      <c r="I34" s="244">
        <v>1279</v>
      </c>
      <c r="J34" s="538"/>
      <c r="K34" s="544">
        <f t="shared" si="3"/>
        <v>0</v>
      </c>
      <c r="L34" s="10"/>
    </row>
    <row r="35" spans="1:13" ht="30" customHeight="1">
      <c r="A35" s="5"/>
      <c r="B35" s="9"/>
      <c r="C35" s="376">
        <f t="shared" si="2"/>
        <v>21</v>
      </c>
      <c r="D35" s="629" t="s">
        <v>621</v>
      </c>
      <c r="E35" s="133"/>
      <c r="F35" s="366" t="s">
        <v>11</v>
      </c>
      <c r="G35" s="265" t="s">
        <v>40</v>
      </c>
      <c r="H35" s="243" t="s">
        <v>20</v>
      </c>
      <c r="I35" s="235">
        <v>2</v>
      </c>
      <c r="J35" s="538"/>
      <c r="K35" s="545">
        <f t="shared" si="3"/>
        <v>0</v>
      </c>
      <c r="L35" s="10"/>
      <c r="M35" s="5"/>
    </row>
    <row r="36" spans="1:13" s="5" customFormat="1" ht="51.75" customHeight="1">
      <c r="B36" s="9"/>
      <c r="C36" s="377">
        <f t="shared" si="2"/>
        <v>22</v>
      </c>
      <c r="D36" s="629" t="s">
        <v>622</v>
      </c>
      <c r="E36" s="133"/>
      <c r="F36" s="366" t="s">
        <v>11</v>
      </c>
      <c r="G36" s="265" t="s">
        <v>41</v>
      </c>
      <c r="H36" s="243" t="s">
        <v>33</v>
      </c>
      <c r="I36" s="235">
        <v>1024.6199999999999</v>
      </c>
      <c r="J36" s="538"/>
      <c r="K36" s="543">
        <f t="shared" si="3"/>
        <v>0</v>
      </c>
      <c r="L36" s="10"/>
    </row>
    <row r="37" spans="1:13" ht="49.5" customHeight="1">
      <c r="A37" s="5"/>
      <c r="B37" s="9"/>
      <c r="C37" s="376">
        <f t="shared" si="2"/>
        <v>23</v>
      </c>
      <c r="D37" s="629" t="s">
        <v>623</v>
      </c>
      <c r="E37" s="133"/>
      <c r="F37" s="366" t="s">
        <v>11</v>
      </c>
      <c r="G37" s="265" t="s">
        <v>42</v>
      </c>
      <c r="H37" s="243" t="s">
        <v>43</v>
      </c>
      <c r="I37" s="235">
        <v>4.84</v>
      </c>
      <c r="J37" s="538"/>
      <c r="K37" s="544">
        <f t="shared" si="3"/>
        <v>0</v>
      </c>
      <c r="L37" s="10"/>
      <c r="M37" s="5"/>
    </row>
    <row r="38" spans="1:13" ht="51" customHeight="1">
      <c r="A38" s="5"/>
      <c r="B38" s="9"/>
      <c r="C38" s="376">
        <f t="shared" si="2"/>
        <v>24</v>
      </c>
      <c r="D38" s="629" t="s">
        <v>624</v>
      </c>
      <c r="E38" s="133"/>
      <c r="F38" s="366" t="s">
        <v>11</v>
      </c>
      <c r="G38" s="265" t="s">
        <v>44</v>
      </c>
      <c r="H38" s="243" t="s">
        <v>33</v>
      </c>
      <c r="I38" s="235">
        <v>124.91</v>
      </c>
      <c r="J38" s="538"/>
      <c r="K38" s="543">
        <f t="shared" si="3"/>
        <v>0</v>
      </c>
      <c r="L38" s="10"/>
      <c r="M38" s="5"/>
    </row>
    <row r="39" spans="1:13" ht="51.75" customHeight="1">
      <c r="A39" s="5"/>
      <c r="B39" s="9"/>
      <c r="C39" s="377">
        <f t="shared" si="2"/>
        <v>25</v>
      </c>
      <c r="D39" s="629" t="s">
        <v>625</v>
      </c>
      <c r="E39" s="133"/>
      <c r="F39" s="366" t="s">
        <v>11</v>
      </c>
      <c r="G39" s="265" t="s">
        <v>45</v>
      </c>
      <c r="H39" s="243" t="s">
        <v>33</v>
      </c>
      <c r="I39" s="235">
        <v>6.25</v>
      </c>
      <c r="J39" s="538"/>
      <c r="K39" s="544">
        <f t="shared" si="3"/>
        <v>0</v>
      </c>
      <c r="L39" s="10"/>
      <c r="M39" s="5"/>
    </row>
    <row r="40" spans="1:13" ht="56.25" customHeight="1">
      <c r="A40" s="5"/>
      <c r="B40" s="9"/>
      <c r="C40" s="378">
        <f t="shared" si="2"/>
        <v>26</v>
      </c>
      <c r="D40" s="629" t="s">
        <v>626</v>
      </c>
      <c r="E40" s="133"/>
      <c r="F40" s="366" t="s">
        <v>11</v>
      </c>
      <c r="G40" s="265" t="s">
        <v>46</v>
      </c>
      <c r="H40" s="243" t="s">
        <v>15</v>
      </c>
      <c r="I40" s="244">
        <v>99.93</v>
      </c>
      <c r="J40" s="538"/>
      <c r="K40" s="544">
        <f t="shared" si="3"/>
        <v>0</v>
      </c>
      <c r="L40" s="10"/>
      <c r="M40" s="5"/>
    </row>
    <row r="41" spans="1:13" ht="36.75" customHeight="1">
      <c r="A41" s="5"/>
      <c r="B41" s="9"/>
      <c r="C41" s="378">
        <f t="shared" si="2"/>
        <v>27</v>
      </c>
      <c r="D41" s="629" t="s">
        <v>627</v>
      </c>
      <c r="E41" s="133"/>
      <c r="F41" s="366" t="s">
        <v>11</v>
      </c>
      <c r="G41" s="265" t="s">
        <v>47</v>
      </c>
      <c r="H41" s="267" t="s">
        <v>33</v>
      </c>
      <c r="I41" s="235">
        <v>1251.03</v>
      </c>
      <c r="J41" s="538"/>
      <c r="K41" s="544">
        <f t="shared" si="3"/>
        <v>0</v>
      </c>
      <c r="L41" s="10"/>
      <c r="M41" s="5"/>
    </row>
    <row r="42" spans="1:13" ht="84.75" customHeight="1">
      <c r="A42" s="5"/>
      <c r="B42" s="9"/>
      <c r="C42" s="378">
        <f t="shared" si="2"/>
        <v>28</v>
      </c>
      <c r="D42" s="629" t="s">
        <v>628</v>
      </c>
      <c r="E42" s="133"/>
      <c r="F42" s="366" t="s">
        <v>11</v>
      </c>
      <c r="G42" s="265" t="s">
        <v>48</v>
      </c>
      <c r="H42" s="243" t="s">
        <v>33</v>
      </c>
      <c r="I42" s="244">
        <v>1326.39</v>
      </c>
      <c r="J42" s="538"/>
      <c r="K42" s="544">
        <f t="shared" si="3"/>
        <v>0</v>
      </c>
      <c r="L42" s="10"/>
      <c r="M42" s="5"/>
    </row>
    <row r="43" spans="1:13" ht="39.75" customHeight="1">
      <c r="A43" s="5"/>
      <c r="B43" s="9"/>
      <c r="C43" s="378">
        <f t="shared" si="2"/>
        <v>29</v>
      </c>
      <c r="D43" s="629" t="s">
        <v>629</v>
      </c>
      <c r="E43" s="133"/>
      <c r="F43" s="366" t="s">
        <v>11</v>
      </c>
      <c r="G43" s="265" t="s">
        <v>49</v>
      </c>
      <c r="H43" s="243" t="s">
        <v>33</v>
      </c>
      <c r="I43" s="235">
        <v>47.56</v>
      </c>
      <c r="J43" s="538"/>
      <c r="K43" s="544">
        <f t="shared" si="3"/>
        <v>0</v>
      </c>
      <c r="L43" s="10"/>
      <c r="M43" s="5"/>
    </row>
    <row r="44" spans="1:13" ht="30" customHeight="1">
      <c r="A44" s="5"/>
      <c r="B44" s="9"/>
      <c r="C44" s="376">
        <f t="shared" si="2"/>
        <v>30</v>
      </c>
      <c r="D44" s="629" t="s">
        <v>630</v>
      </c>
      <c r="E44" s="133"/>
      <c r="F44" s="366" t="s">
        <v>11</v>
      </c>
      <c r="G44" s="265" t="s">
        <v>50</v>
      </c>
      <c r="H44" s="243" t="s">
        <v>51</v>
      </c>
      <c r="I44" s="235">
        <v>2</v>
      </c>
      <c r="J44" s="540"/>
      <c r="K44" s="543">
        <f t="shared" si="3"/>
        <v>0</v>
      </c>
      <c r="L44" s="10"/>
      <c r="M44" s="5"/>
    </row>
    <row r="45" spans="1:13" ht="65.25" customHeight="1">
      <c r="A45" s="5"/>
      <c r="B45" s="9"/>
      <c r="C45" s="376">
        <f t="shared" si="2"/>
        <v>31</v>
      </c>
      <c r="D45" s="629" t="s">
        <v>631</v>
      </c>
      <c r="E45" s="145"/>
      <c r="F45" s="366" t="s">
        <v>11</v>
      </c>
      <c r="G45" s="268" t="s">
        <v>52</v>
      </c>
      <c r="H45" s="243" t="s">
        <v>33</v>
      </c>
      <c r="I45" s="235">
        <v>125.10299999999999</v>
      </c>
      <c r="J45" s="537"/>
      <c r="K45" s="542">
        <f t="shared" si="3"/>
        <v>0</v>
      </c>
      <c r="L45" s="10"/>
      <c r="M45" s="5"/>
    </row>
    <row r="46" spans="1:13" ht="30" customHeight="1" thickBot="1">
      <c r="A46" s="5"/>
      <c r="B46" s="9"/>
      <c r="C46" s="335"/>
      <c r="D46" s="548"/>
      <c r="E46" s="148"/>
      <c r="F46" s="273"/>
      <c r="G46" s="149"/>
      <c r="H46" s="148"/>
      <c r="I46" s="551"/>
      <c r="J46" s="309" t="s">
        <v>27</v>
      </c>
      <c r="K46" s="563">
        <f>SUM(K29:K45)</f>
        <v>0</v>
      </c>
      <c r="L46" s="10"/>
      <c r="M46" s="5"/>
    </row>
    <row r="47" spans="1:13" ht="30" customHeight="1">
      <c r="A47" s="5"/>
      <c r="B47" s="9"/>
      <c r="C47" s="305">
        <v>32</v>
      </c>
      <c r="D47" s="626" t="s">
        <v>632</v>
      </c>
      <c r="E47" s="556" t="s">
        <v>11</v>
      </c>
      <c r="F47" s="556"/>
      <c r="G47" s="640" t="s">
        <v>53</v>
      </c>
      <c r="H47" s="640"/>
      <c r="I47" s="640"/>
      <c r="J47" s="640"/>
      <c r="K47" s="568">
        <f>SUM(K52)</f>
        <v>0</v>
      </c>
      <c r="L47" s="10"/>
      <c r="M47" s="5"/>
    </row>
    <row r="48" spans="1:13" ht="30" customHeight="1">
      <c r="A48" s="5"/>
      <c r="B48" s="206"/>
      <c r="C48" s="258">
        <v>33</v>
      </c>
      <c r="D48" s="627" t="s">
        <v>633</v>
      </c>
      <c r="E48" s="310" t="s">
        <v>11</v>
      </c>
      <c r="F48" s="310"/>
      <c r="G48" s="641" t="s">
        <v>54</v>
      </c>
      <c r="H48" s="641"/>
      <c r="I48" s="641"/>
      <c r="J48" s="642"/>
      <c r="K48" s="557"/>
      <c r="L48" s="10"/>
      <c r="M48" s="5"/>
    </row>
    <row r="49" spans="1:13" ht="30" customHeight="1">
      <c r="A49" s="5"/>
      <c r="B49" s="206"/>
      <c r="C49" s="554">
        <v>34</v>
      </c>
      <c r="D49" s="628" t="s">
        <v>634</v>
      </c>
      <c r="E49" s="552"/>
      <c r="F49" s="552" t="s">
        <v>11</v>
      </c>
      <c r="G49" s="349" t="s">
        <v>55</v>
      </c>
      <c r="H49" s="234" t="s">
        <v>43</v>
      </c>
      <c r="I49" s="235">
        <v>21.878784000000003</v>
      </c>
      <c r="J49" s="553"/>
      <c r="K49" s="558">
        <f>I49*J49</f>
        <v>0</v>
      </c>
      <c r="L49" s="10"/>
      <c r="M49" s="5"/>
    </row>
    <row r="50" spans="1:13" ht="30" customHeight="1">
      <c r="A50" s="5"/>
      <c r="B50" s="206"/>
      <c r="C50" s="555">
        <v>35</v>
      </c>
      <c r="D50" s="629" t="s">
        <v>635</v>
      </c>
      <c r="E50" s="549"/>
      <c r="F50" s="549" t="s">
        <v>11</v>
      </c>
      <c r="G50" s="265" t="s">
        <v>56</v>
      </c>
      <c r="H50" s="243" t="s">
        <v>43</v>
      </c>
      <c r="I50" s="235">
        <v>379.23458612570181</v>
      </c>
      <c r="J50" s="553"/>
      <c r="K50" s="558">
        <f t="shared" ref="K50:K51" si="4">I50*J50</f>
        <v>0</v>
      </c>
      <c r="L50" s="10"/>
      <c r="M50" s="5"/>
    </row>
    <row r="51" spans="1:13" ht="30" customHeight="1">
      <c r="A51" s="5"/>
      <c r="B51" s="206"/>
      <c r="C51" s="555">
        <v>36</v>
      </c>
      <c r="D51" s="629" t="s">
        <v>636</v>
      </c>
      <c r="E51" s="549"/>
      <c r="F51" s="549" t="s">
        <v>11</v>
      </c>
      <c r="G51" s="265" t="s">
        <v>57</v>
      </c>
      <c r="H51" s="243" t="s">
        <v>43</v>
      </c>
      <c r="I51" s="244">
        <v>21.878784000000003</v>
      </c>
      <c r="J51" s="553"/>
      <c r="K51" s="558">
        <f t="shared" si="4"/>
        <v>0</v>
      </c>
      <c r="L51" s="10"/>
      <c r="M51" s="5"/>
    </row>
    <row r="52" spans="1:13" ht="30" customHeight="1" thickBot="1">
      <c r="A52" s="5"/>
      <c r="B52" s="206"/>
      <c r="C52" s="335"/>
      <c r="D52" s="153"/>
      <c r="E52" s="148"/>
      <c r="F52" s="273"/>
      <c r="G52" s="149"/>
      <c r="H52" s="148"/>
      <c r="I52" s="550"/>
      <c r="J52" s="306" t="s">
        <v>27</v>
      </c>
      <c r="K52" s="566">
        <f>SUM(K49:K51)</f>
        <v>0</v>
      </c>
      <c r="L52" s="10"/>
      <c r="M52" s="5"/>
    </row>
    <row r="53" spans="1:13" ht="60.75" customHeight="1">
      <c r="A53" s="5"/>
      <c r="B53" s="9"/>
      <c r="C53" s="305">
        <v>37</v>
      </c>
      <c r="D53" s="633">
        <v>4</v>
      </c>
      <c r="E53" s="252" t="s">
        <v>11</v>
      </c>
      <c r="F53" s="275"/>
      <c r="G53" s="276" t="s">
        <v>58</v>
      </c>
      <c r="H53" s="277"/>
      <c r="I53" s="277"/>
      <c r="J53" s="278"/>
      <c r="K53" s="567">
        <f>SUM(K59,K64,)</f>
        <v>0</v>
      </c>
      <c r="L53" s="10"/>
      <c r="M53" s="5"/>
    </row>
    <row r="54" spans="1:13" ht="30" customHeight="1">
      <c r="A54" s="5"/>
      <c r="B54" s="9"/>
      <c r="C54" s="293">
        <f>1+C53</f>
        <v>38</v>
      </c>
      <c r="D54" s="634" t="s">
        <v>637</v>
      </c>
      <c r="E54" s="258" t="s">
        <v>11</v>
      </c>
      <c r="F54" s="295"/>
      <c r="G54" s="302" t="s">
        <v>59</v>
      </c>
      <c r="H54" s="499"/>
      <c r="I54" s="299"/>
      <c r="J54" s="300"/>
      <c r="K54" s="301"/>
      <c r="L54" s="10"/>
      <c r="M54" s="5"/>
    </row>
    <row r="55" spans="1:13" ht="86.25" customHeight="1">
      <c r="A55" s="5"/>
      <c r="B55" s="9"/>
      <c r="C55" s="279">
        <f t="shared" ref="C55:C63" si="5">1+C54</f>
        <v>39</v>
      </c>
      <c r="D55" s="291" t="s">
        <v>638</v>
      </c>
      <c r="E55" s="292"/>
      <c r="F55" s="366" t="s">
        <v>11</v>
      </c>
      <c r="G55" s="296" t="s">
        <v>60</v>
      </c>
      <c r="H55" s="297" t="s">
        <v>61</v>
      </c>
      <c r="I55" s="284">
        <v>111.88</v>
      </c>
      <c r="J55" s="298"/>
      <c r="K55" s="562">
        <f>I55*J55</f>
        <v>0</v>
      </c>
      <c r="L55" s="10"/>
      <c r="M55" s="5"/>
    </row>
    <row r="56" spans="1:13" ht="85.5" customHeight="1">
      <c r="A56" s="5"/>
      <c r="B56" s="9"/>
      <c r="C56" s="279">
        <f t="shared" si="5"/>
        <v>40</v>
      </c>
      <c r="D56" s="280" t="s">
        <v>639</v>
      </c>
      <c r="E56" s="239"/>
      <c r="F56" s="366" t="s">
        <v>11</v>
      </c>
      <c r="G56" s="281" t="s">
        <v>62</v>
      </c>
      <c r="H56" s="282" t="s">
        <v>43</v>
      </c>
      <c r="I56" s="284">
        <v>1313.58</v>
      </c>
      <c r="J56" s="298"/>
      <c r="K56" s="562">
        <f t="shared" ref="K56:K58" si="6">I56*J56</f>
        <v>0</v>
      </c>
      <c r="L56" s="10"/>
      <c r="M56" s="5"/>
    </row>
    <row r="57" spans="1:13" ht="81" customHeight="1">
      <c r="A57" s="5"/>
      <c r="B57" s="9"/>
      <c r="C57" s="279">
        <f t="shared" si="5"/>
        <v>41</v>
      </c>
      <c r="D57" s="280" t="s">
        <v>640</v>
      </c>
      <c r="E57" s="239"/>
      <c r="F57" s="366" t="s">
        <v>11</v>
      </c>
      <c r="G57" s="281" t="s">
        <v>63</v>
      </c>
      <c r="H57" s="282" t="s">
        <v>43</v>
      </c>
      <c r="I57" s="283">
        <v>314.48</v>
      </c>
      <c r="J57" s="298"/>
      <c r="K57" s="562">
        <f t="shared" si="6"/>
        <v>0</v>
      </c>
      <c r="L57" s="10"/>
      <c r="M57" s="5"/>
    </row>
    <row r="58" spans="1:13" ht="90.75" customHeight="1" thickBot="1">
      <c r="A58" s="5"/>
      <c r="B58" s="9"/>
      <c r="C58" s="238">
        <f t="shared" si="5"/>
        <v>42</v>
      </c>
      <c r="D58" s="280" t="s">
        <v>641</v>
      </c>
      <c r="E58" s="239"/>
      <c r="F58" s="366" t="s">
        <v>11</v>
      </c>
      <c r="G58" s="281" t="s">
        <v>64</v>
      </c>
      <c r="H58" s="282" t="s">
        <v>33</v>
      </c>
      <c r="I58" s="283">
        <v>1313.58</v>
      </c>
      <c r="J58" s="298"/>
      <c r="K58" s="562">
        <f t="shared" si="6"/>
        <v>0</v>
      </c>
      <c r="L58" s="10"/>
      <c r="M58" s="5"/>
    </row>
    <row r="59" spans="1:13" ht="30" customHeight="1" thickBot="1">
      <c r="A59" s="5"/>
      <c r="B59" s="9"/>
      <c r="C59" s="335"/>
      <c r="D59" s="336"/>
      <c r="E59" s="230"/>
      <c r="F59" s="230"/>
      <c r="G59" s="290"/>
      <c r="H59" s="230"/>
      <c r="I59" s="364"/>
      <c r="J59" s="309" t="s">
        <v>27</v>
      </c>
      <c r="K59" s="563">
        <f>SUM(K55:K58)</f>
        <v>0</v>
      </c>
      <c r="L59" s="10"/>
      <c r="M59" s="5"/>
    </row>
    <row r="60" spans="1:13" ht="30" customHeight="1">
      <c r="A60" s="5"/>
      <c r="B60" s="9"/>
      <c r="C60" s="258">
        <f>1+C58</f>
        <v>43</v>
      </c>
      <c r="D60" s="635" t="s">
        <v>642</v>
      </c>
      <c r="E60" s="258" t="s">
        <v>11</v>
      </c>
      <c r="F60" s="315"/>
      <c r="G60" s="302" t="s">
        <v>65</v>
      </c>
      <c r="H60" s="499"/>
      <c r="I60" s="299"/>
      <c r="J60" s="300"/>
      <c r="K60" s="301"/>
      <c r="L60" s="10"/>
      <c r="M60" s="5"/>
    </row>
    <row r="61" spans="1:13" ht="57.75" customHeight="1">
      <c r="A61" s="5"/>
      <c r="B61" s="9"/>
      <c r="C61" s="279">
        <f t="shared" si="5"/>
        <v>44</v>
      </c>
      <c r="D61" s="325" t="s">
        <v>643</v>
      </c>
      <c r="E61" s="292"/>
      <c r="F61" s="366" t="s">
        <v>11</v>
      </c>
      <c r="G61" s="326" t="s">
        <v>66</v>
      </c>
      <c r="H61" s="328" t="s">
        <v>67</v>
      </c>
      <c r="I61" s="329">
        <v>1122.07</v>
      </c>
      <c r="J61" s="564"/>
      <c r="K61" s="562">
        <f>I61*J61</f>
        <v>0</v>
      </c>
      <c r="L61" s="10"/>
      <c r="M61" s="5"/>
    </row>
    <row r="62" spans="1:13" ht="40.5" customHeight="1">
      <c r="A62" s="5"/>
      <c r="B62" s="9"/>
      <c r="C62" s="279">
        <f t="shared" si="5"/>
        <v>45</v>
      </c>
      <c r="D62" s="285" t="s">
        <v>644</v>
      </c>
      <c r="E62" s="239"/>
      <c r="F62" s="366" t="s">
        <v>11</v>
      </c>
      <c r="G62" s="286" t="s">
        <v>68</v>
      </c>
      <c r="H62" s="287" t="s">
        <v>67</v>
      </c>
      <c r="I62" s="288">
        <v>113.8</v>
      </c>
      <c r="J62" s="564"/>
      <c r="K62" s="562">
        <f t="shared" ref="K62:K63" si="7">I62*J62</f>
        <v>0</v>
      </c>
      <c r="L62" s="10"/>
      <c r="M62" s="5"/>
    </row>
    <row r="63" spans="1:13" ht="87" customHeight="1" thickBot="1">
      <c r="A63" s="5"/>
      <c r="B63" s="9"/>
      <c r="C63" s="279">
        <f t="shared" si="5"/>
        <v>46</v>
      </c>
      <c r="D63" s="285" t="s">
        <v>645</v>
      </c>
      <c r="E63" s="239"/>
      <c r="F63" s="366" t="s">
        <v>11</v>
      </c>
      <c r="G63" s="289" t="s">
        <v>69</v>
      </c>
      <c r="H63" s="287" t="s">
        <v>33</v>
      </c>
      <c r="I63" s="288">
        <v>295.44</v>
      </c>
      <c r="J63" s="564"/>
      <c r="K63" s="562">
        <f t="shared" si="7"/>
        <v>0</v>
      </c>
      <c r="L63" s="10"/>
      <c r="M63" s="5"/>
    </row>
    <row r="64" spans="1:13" ht="30" customHeight="1" thickBot="1">
      <c r="A64" s="5"/>
      <c r="B64" s="9"/>
      <c r="C64" s="335"/>
      <c r="D64" s="432"/>
      <c r="E64" s="230"/>
      <c r="F64" s="230"/>
      <c r="G64" s="290"/>
      <c r="H64" s="230"/>
      <c r="I64" s="491"/>
      <c r="J64" s="309" t="s">
        <v>27</v>
      </c>
      <c r="K64" s="563">
        <f>SUM(K61:K63)</f>
        <v>0</v>
      </c>
      <c r="L64" s="10"/>
      <c r="M64" s="5"/>
    </row>
    <row r="65" spans="1:13" ht="30" customHeight="1">
      <c r="A65" s="5"/>
      <c r="B65" s="9"/>
      <c r="C65" s="305">
        <v>47</v>
      </c>
      <c r="D65" s="636">
        <v>5</v>
      </c>
      <c r="E65" s="252" t="s">
        <v>11</v>
      </c>
      <c r="F65" s="313"/>
      <c r="G65" s="502" t="s">
        <v>70</v>
      </c>
      <c r="H65" s="503"/>
      <c r="I65" s="355"/>
      <c r="J65" s="357"/>
      <c r="K65" s="565">
        <f>SUM(K69)</f>
        <v>0</v>
      </c>
      <c r="L65" s="10"/>
      <c r="M65" s="5"/>
    </row>
    <row r="66" spans="1:13" ht="30" customHeight="1">
      <c r="A66" s="5"/>
      <c r="B66" s="9"/>
      <c r="C66" s="258">
        <v>48</v>
      </c>
      <c r="D66" s="637" t="s">
        <v>71</v>
      </c>
      <c r="E66" s="258" t="s">
        <v>11</v>
      </c>
      <c r="F66" s="315"/>
      <c r="G66" s="500" t="s">
        <v>72</v>
      </c>
      <c r="H66" s="501"/>
      <c r="I66" s="356"/>
      <c r="J66" s="358"/>
      <c r="K66" s="301"/>
      <c r="L66" s="10"/>
      <c r="M66" s="5"/>
    </row>
    <row r="67" spans="1:13" ht="30" customHeight="1">
      <c r="A67" s="5"/>
      <c r="B67" s="9"/>
      <c r="C67" s="279">
        <f>1+C66</f>
        <v>49</v>
      </c>
      <c r="D67" s="316" t="s">
        <v>73</v>
      </c>
      <c r="E67" s="292"/>
      <c r="F67" s="366" t="s">
        <v>11</v>
      </c>
      <c r="G67" s="317" t="s">
        <v>74</v>
      </c>
      <c r="H67" s="318" t="s">
        <v>67</v>
      </c>
      <c r="I67" s="319">
        <v>2735</v>
      </c>
      <c r="J67" s="320"/>
      <c r="K67" s="562">
        <f>I67*J67</f>
        <v>0</v>
      </c>
      <c r="L67" s="10"/>
      <c r="M67" s="5"/>
    </row>
    <row r="68" spans="1:13" ht="30" customHeight="1" thickBot="1">
      <c r="A68" s="5"/>
      <c r="B68" s="9"/>
      <c r="C68" s="279">
        <f>1+C67</f>
        <v>50</v>
      </c>
      <c r="D68" s="321" t="s">
        <v>75</v>
      </c>
      <c r="E68" s="239"/>
      <c r="F68" s="366" t="s">
        <v>11</v>
      </c>
      <c r="G68" s="322" t="s">
        <v>76</v>
      </c>
      <c r="H68" s="323" t="s">
        <v>67</v>
      </c>
      <c r="I68" s="324">
        <v>2735</v>
      </c>
      <c r="J68" s="320"/>
      <c r="K68" s="562">
        <f>I68*J68</f>
        <v>0</v>
      </c>
      <c r="L68" s="10"/>
      <c r="M68" s="5"/>
    </row>
    <row r="69" spans="1:13" ht="30" customHeight="1" thickBot="1">
      <c r="A69" s="5"/>
      <c r="B69" s="9"/>
      <c r="C69" s="339"/>
      <c r="D69" s="340"/>
      <c r="E69" s="230"/>
      <c r="F69" s="230"/>
      <c r="G69" s="290"/>
      <c r="H69" s="230"/>
      <c r="I69" s="341"/>
      <c r="J69" s="309" t="s">
        <v>27</v>
      </c>
      <c r="K69" s="563">
        <f>SUM(K67:K68)</f>
        <v>0</v>
      </c>
      <c r="L69" s="10"/>
      <c r="M69" s="5"/>
    </row>
    <row r="70" spans="1:13" ht="30" customHeight="1" thickBot="1">
      <c r="A70" s="5"/>
      <c r="B70" s="9"/>
      <c r="C70" s="363">
        <v>51</v>
      </c>
      <c r="D70" s="351">
        <v>6</v>
      </c>
      <c r="E70" s="352" t="s">
        <v>11</v>
      </c>
      <c r="F70" s="367"/>
      <c r="G70" s="504" t="s">
        <v>77</v>
      </c>
      <c r="H70" s="505"/>
      <c r="I70" s="353"/>
      <c r="J70" s="360"/>
      <c r="K70" s="565">
        <f>SUM(K78,K82)</f>
        <v>0</v>
      </c>
      <c r="L70" s="10"/>
      <c r="M70" s="5"/>
    </row>
    <row r="71" spans="1:13" ht="30" customHeight="1" thickBot="1">
      <c r="A71" s="5"/>
      <c r="B71" s="9"/>
      <c r="C71" s="258">
        <v>52</v>
      </c>
      <c r="D71" s="350" t="s">
        <v>78</v>
      </c>
      <c r="E71" s="258" t="s">
        <v>11</v>
      </c>
      <c r="F71" s="315"/>
      <c r="G71" s="354" t="s">
        <v>79</v>
      </c>
      <c r="H71" s="359"/>
      <c r="I71" s="359"/>
      <c r="J71" s="361"/>
      <c r="K71" s="362"/>
      <c r="L71" s="10"/>
      <c r="M71" s="5"/>
    </row>
    <row r="72" spans="1:13" ht="53.25" customHeight="1">
      <c r="A72" s="5"/>
      <c r="B72" s="9"/>
      <c r="C72" s="338">
        <f>1+C71</f>
        <v>53</v>
      </c>
      <c r="D72" s="348" t="s">
        <v>80</v>
      </c>
      <c r="E72" s="342"/>
      <c r="F72" s="365" t="s">
        <v>11</v>
      </c>
      <c r="G72" s="349" t="s">
        <v>81</v>
      </c>
      <c r="H72" s="234" t="s">
        <v>33</v>
      </c>
      <c r="I72" s="235">
        <v>306.54000000000002</v>
      </c>
      <c r="J72" s="564"/>
      <c r="K72" s="562">
        <f>I72*J72</f>
        <v>0</v>
      </c>
      <c r="L72" s="10"/>
      <c r="M72" s="5"/>
    </row>
    <row r="73" spans="1:13" ht="45" customHeight="1">
      <c r="A73" s="5"/>
      <c r="B73" s="9"/>
      <c r="C73" s="338">
        <f t="shared" ref="C73:C77" si="8">1+C72</f>
        <v>54</v>
      </c>
      <c r="D73" s="337" t="s">
        <v>82</v>
      </c>
      <c r="E73" s="330"/>
      <c r="F73" s="366" t="s">
        <v>11</v>
      </c>
      <c r="G73" s="265" t="s">
        <v>83</v>
      </c>
      <c r="H73" s="243" t="s">
        <v>15</v>
      </c>
      <c r="I73" s="235">
        <v>159.29</v>
      </c>
      <c r="J73" s="564"/>
      <c r="K73" s="562">
        <f t="shared" ref="K73:K77" si="9">I73*J73</f>
        <v>0</v>
      </c>
      <c r="L73" s="10"/>
      <c r="M73" s="5"/>
    </row>
    <row r="74" spans="1:13" ht="96.75" customHeight="1">
      <c r="A74" s="5"/>
      <c r="B74" s="9"/>
      <c r="C74" s="338">
        <f t="shared" si="8"/>
        <v>55</v>
      </c>
      <c r="D74" s="337" t="s">
        <v>84</v>
      </c>
      <c r="E74" s="330"/>
      <c r="F74" s="366" t="s">
        <v>11</v>
      </c>
      <c r="G74" s="265" t="s">
        <v>85</v>
      </c>
      <c r="H74" s="243" t="s">
        <v>33</v>
      </c>
      <c r="I74" s="235">
        <v>65.650000000000006</v>
      </c>
      <c r="J74" s="564"/>
      <c r="K74" s="562">
        <f t="shared" si="9"/>
        <v>0</v>
      </c>
      <c r="L74" s="10"/>
      <c r="M74" s="5"/>
    </row>
    <row r="75" spans="1:13" ht="47.25" customHeight="1">
      <c r="A75" s="5"/>
      <c r="B75" s="9"/>
      <c r="C75" s="338">
        <f t="shared" si="8"/>
        <v>56</v>
      </c>
      <c r="D75" s="337" t="s">
        <v>86</v>
      </c>
      <c r="E75" s="330"/>
      <c r="F75" s="366" t="s">
        <v>11</v>
      </c>
      <c r="G75" s="331" t="s">
        <v>87</v>
      </c>
      <c r="H75" s="243" t="s">
        <v>15</v>
      </c>
      <c r="I75" s="244">
        <v>272.55</v>
      </c>
      <c r="J75" s="564"/>
      <c r="K75" s="562">
        <f t="shared" si="9"/>
        <v>0</v>
      </c>
      <c r="L75" s="10"/>
      <c r="M75" s="5"/>
    </row>
    <row r="76" spans="1:13" ht="74.25" customHeight="1">
      <c r="A76" s="5"/>
      <c r="B76" s="9"/>
      <c r="C76" s="338">
        <f t="shared" si="8"/>
        <v>57</v>
      </c>
      <c r="D76" s="337" t="s">
        <v>88</v>
      </c>
      <c r="E76" s="330"/>
      <c r="F76" s="366" t="s">
        <v>11</v>
      </c>
      <c r="G76" s="265" t="s">
        <v>89</v>
      </c>
      <c r="H76" s="243" t="s">
        <v>15</v>
      </c>
      <c r="I76" s="244">
        <v>220</v>
      </c>
      <c r="J76" s="564"/>
      <c r="K76" s="562">
        <f t="shared" si="9"/>
        <v>0</v>
      </c>
      <c r="L76" s="10"/>
      <c r="M76" s="5"/>
    </row>
    <row r="77" spans="1:13" ht="54" customHeight="1" thickBot="1">
      <c r="A77" s="5"/>
      <c r="B77" s="9"/>
      <c r="C77" s="338">
        <f t="shared" si="8"/>
        <v>58</v>
      </c>
      <c r="D77" s="337" t="s">
        <v>90</v>
      </c>
      <c r="E77" s="330"/>
      <c r="F77" s="366" t="s">
        <v>11</v>
      </c>
      <c r="G77" s="265" t="s">
        <v>91</v>
      </c>
      <c r="H77" s="243" t="s">
        <v>15</v>
      </c>
      <c r="I77" s="244">
        <v>62.28</v>
      </c>
      <c r="J77" s="564"/>
      <c r="K77" s="562">
        <f t="shared" si="9"/>
        <v>0</v>
      </c>
      <c r="L77" s="10"/>
      <c r="M77" s="5"/>
    </row>
    <row r="78" spans="1:13" ht="30" customHeight="1" thickBot="1">
      <c r="A78" s="5"/>
      <c r="B78" s="9"/>
      <c r="C78" s="339"/>
      <c r="D78" s="340"/>
      <c r="E78" s="230"/>
      <c r="F78" s="230"/>
      <c r="G78" s="290"/>
      <c r="H78" s="230"/>
      <c r="I78" s="341"/>
      <c r="J78" s="309" t="s">
        <v>27</v>
      </c>
      <c r="K78" s="563">
        <f>SUM(K72:K77)</f>
        <v>0</v>
      </c>
      <c r="L78" s="10"/>
      <c r="M78" s="5"/>
    </row>
    <row r="79" spans="1:13" ht="30" customHeight="1" thickBot="1">
      <c r="A79" s="5"/>
      <c r="B79" s="9"/>
      <c r="C79" s="227">
        <v>59</v>
      </c>
      <c r="D79" s="344" t="s">
        <v>92</v>
      </c>
      <c r="E79" s="258" t="s">
        <v>11</v>
      </c>
      <c r="F79" s="345"/>
      <c r="G79" s="346" t="s">
        <v>93</v>
      </c>
      <c r="H79" s="347"/>
      <c r="I79" s="347"/>
      <c r="J79" s="361"/>
      <c r="K79" s="362"/>
      <c r="L79" s="10"/>
      <c r="M79" s="5"/>
    </row>
    <row r="80" spans="1:13" ht="55.5" customHeight="1">
      <c r="A80" s="5"/>
      <c r="B80" s="9"/>
      <c r="C80" s="338">
        <f>C79+1</f>
        <v>60</v>
      </c>
      <c r="D80" s="325" t="s">
        <v>94</v>
      </c>
      <c r="E80" s="342"/>
      <c r="F80" s="365" t="s">
        <v>11</v>
      </c>
      <c r="G80" s="343" t="s">
        <v>95</v>
      </c>
      <c r="H80" s="328" t="s">
        <v>33</v>
      </c>
      <c r="I80" s="329">
        <v>44.33</v>
      </c>
      <c r="J80" s="564"/>
      <c r="K80" s="562">
        <f>I80*J80</f>
        <v>0</v>
      </c>
      <c r="L80" s="10"/>
      <c r="M80" s="5"/>
    </row>
    <row r="81" spans="1:13" ht="54.75" customHeight="1" thickBot="1">
      <c r="A81" s="5"/>
      <c r="B81" s="9"/>
      <c r="C81" s="338">
        <f>C80+1</f>
        <v>61</v>
      </c>
      <c r="D81" s="285" t="s">
        <v>96</v>
      </c>
      <c r="E81" s="330"/>
      <c r="F81" s="366" t="s">
        <v>11</v>
      </c>
      <c r="G81" s="289" t="s">
        <v>97</v>
      </c>
      <c r="H81" s="287" t="s">
        <v>33</v>
      </c>
      <c r="I81" s="288">
        <v>21</v>
      </c>
      <c r="J81" s="564"/>
      <c r="K81" s="562">
        <f>I81*J81</f>
        <v>0</v>
      </c>
      <c r="L81" s="10"/>
      <c r="M81" s="5"/>
    </row>
    <row r="82" spans="1:13" ht="30" customHeight="1" thickBot="1">
      <c r="A82" s="5"/>
      <c r="B82" s="9"/>
      <c r="C82" s="339"/>
      <c r="D82" s="340"/>
      <c r="E82" s="230"/>
      <c r="F82" s="230"/>
      <c r="G82" s="290"/>
      <c r="H82" s="230"/>
      <c r="I82" s="341"/>
      <c r="J82" s="309" t="s">
        <v>27</v>
      </c>
      <c r="K82" s="563">
        <f>SUM(K80:K81)</f>
        <v>0</v>
      </c>
      <c r="L82" s="10"/>
      <c r="M82" s="5"/>
    </row>
    <row r="83" spans="1:13" ht="30" customHeight="1" thickBot="1">
      <c r="A83" s="5"/>
      <c r="B83" s="9"/>
      <c r="C83" s="274">
        <v>62</v>
      </c>
      <c r="D83" s="572">
        <v>9</v>
      </c>
      <c r="E83" s="386"/>
      <c r="F83" s="386"/>
      <c r="G83" s="394" t="s">
        <v>98</v>
      </c>
      <c r="H83" s="395"/>
      <c r="I83" s="396"/>
      <c r="J83" s="401"/>
      <c r="K83" s="565">
        <f>SUM(K86,K96)</f>
        <v>0</v>
      </c>
      <c r="L83" s="10"/>
      <c r="M83" s="5"/>
    </row>
    <row r="84" spans="1:13" ht="30" customHeight="1" thickBot="1">
      <c r="A84" s="5"/>
      <c r="B84" s="9"/>
      <c r="C84" s="227">
        <v>63</v>
      </c>
      <c r="D84" s="533" t="s">
        <v>99</v>
      </c>
      <c r="E84" s="506"/>
      <c r="F84" s="507" t="s">
        <v>11</v>
      </c>
      <c r="G84" s="508" t="s">
        <v>100</v>
      </c>
      <c r="H84" s="398"/>
      <c r="I84" s="397"/>
      <c r="J84" s="399"/>
      <c r="K84" s="400"/>
      <c r="L84" s="10"/>
      <c r="M84" s="5"/>
    </row>
    <row r="85" spans="1:13" ht="57" customHeight="1" thickBot="1">
      <c r="A85" s="5"/>
      <c r="B85" s="9"/>
      <c r="C85" s="338">
        <f>1+C84</f>
        <v>64</v>
      </c>
      <c r="D85" s="292" t="s">
        <v>101</v>
      </c>
      <c r="E85" s="311"/>
      <c r="F85" s="365" t="s">
        <v>11</v>
      </c>
      <c r="G85" s="388" t="s">
        <v>102</v>
      </c>
      <c r="H85" s="271" t="s">
        <v>15</v>
      </c>
      <c r="I85" s="570">
        <v>134.82</v>
      </c>
      <c r="J85" s="546"/>
      <c r="K85" s="574">
        <f>I85*J85</f>
        <v>0</v>
      </c>
      <c r="L85" s="10"/>
      <c r="M85" s="5"/>
    </row>
    <row r="86" spans="1:13" ht="30" customHeight="1" thickBot="1">
      <c r="A86" s="5"/>
      <c r="B86" s="9"/>
      <c r="C86" s="339"/>
      <c r="D86" s="340"/>
      <c r="E86" s="230"/>
      <c r="F86" s="230"/>
      <c r="G86" s="290"/>
      <c r="H86" s="230"/>
      <c r="I86" s="341"/>
      <c r="J86" s="309" t="s">
        <v>27</v>
      </c>
      <c r="K86" s="563">
        <f>SUM(K85)</f>
        <v>0</v>
      </c>
      <c r="L86" s="10"/>
      <c r="M86" s="5"/>
    </row>
    <row r="87" spans="1:13" ht="30" customHeight="1" thickBot="1">
      <c r="A87" s="5"/>
      <c r="B87" s="9"/>
      <c r="C87" s="258">
        <f>1+C85</f>
        <v>65</v>
      </c>
      <c r="D87" s="258" t="s">
        <v>103</v>
      </c>
      <c r="E87" s="310"/>
      <c r="F87" s="389" t="s">
        <v>11</v>
      </c>
      <c r="G87" s="390" t="s">
        <v>104</v>
      </c>
      <c r="H87" s="369"/>
      <c r="I87" s="392"/>
      <c r="J87" s="393"/>
      <c r="K87" s="391"/>
      <c r="L87" s="10"/>
      <c r="M87" s="5"/>
    </row>
    <row r="88" spans="1:13" ht="83.25" customHeight="1">
      <c r="A88" s="5"/>
      <c r="B88" s="9"/>
      <c r="C88" s="338">
        <f t="shared" ref="C88:C95" si="10">1+C87</f>
        <v>66</v>
      </c>
      <c r="D88" s="292" t="s">
        <v>105</v>
      </c>
      <c r="E88" s="311"/>
      <c r="F88" s="365" t="s">
        <v>11</v>
      </c>
      <c r="G88" s="388" t="s">
        <v>106</v>
      </c>
      <c r="H88" s="311" t="s">
        <v>15</v>
      </c>
      <c r="I88" s="571">
        <v>782.56500000000005</v>
      </c>
      <c r="J88" s="564"/>
      <c r="K88" s="562">
        <f>I88*J88</f>
        <v>0</v>
      </c>
      <c r="L88" s="10"/>
      <c r="M88" s="5"/>
    </row>
    <row r="89" spans="1:13" ht="85.5" customHeight="1">
      <c r="A89" s="5"/>
      <c r="B89" s="9"/>
      <c r="C89" s="338">
        <f t="shared" si="10"/>
        <v>67</v>
      </c>
      <c r="D89" s="239" t="s">
        <v>107</v>
      </c>
      <c r="E89" s="271"/>
      <c r="F89" s="365" t="s">
        <v>11</v>
      </c>
      <c r="G89" s="272" t="s">
        <v>108</v>
      </c>
      <c r="H89" s="271" t="s">
        <v>33</v>
      </c>
      <c r="I89" s="570">
        <v>384.6</v>
      </c>
      <c r="J89" s="564"/>
      <c r="K89" s="562">
        <f t="shared" ref="K89:K95" si="11">I89*J89</f>
        <v>0</v>
      </c>
      <c r="L89" s="10"/>
      <c r="M89" s="5"/>
    </row>
    <row r="90" spans="1:13" ht="76.5" customHeight="1">
      <c r="A90" s="5"/>
      <c r="B90" s="9"/>
      <c r="C90" s="338">
        <f t="shared" si="10"/>
        <v>68</v>
      </c>
      <c r="D90" s="239" t="s">
        <v>109</v>
      </c>
      <c r="E90" s="271"/>
      <c r="F90" s="365" t="s">
        <v>11</v>
      </c>
      <c r="G90" s="272" t="s">
        <v>110</v>
      </c>
      <c r="H90" s="271" t="s">
        <v>15</v>
      </c>
      <c r="I90" s="570">
        <v>16.100000000000001</v>
      </c>
      <c r="J90" s="564"/>
      <c r="K90" s="562">
        <f t="shared" si="11"/>
        <v>0</v>
      </c>
      <c r="L90" s="10"/>
      <c r="M90" s="5"/>
    </row>
    <row r="91" spans="1:13" ht="78" customHeight="1">
      <c r="A91" s="5"/>
      <c r="B91" s="9"/>
      <c r="C91" s="338">
        <f>1+C90</f>
        <v>69</v>
      </c>
      <c r="D91" s="239" t="s">
        <v>111</v>
      </c>
      <c r="E91" s="271"/>
      <c r="F91" s="366" t="s">
        <v>11</v>
      </c>
      <c r="G91" s="272" t="s">
        <v>112</v>
      </c>
      <c r="H91" s="271" t="s">
        <v>33</v>
      </c>
      <c r="I91" s="570">
        <v>78.540000000000006</v>
      </c>
      <c r="J91" s="564"/>
      <c r="K91" s="562">
        <f t="shared" si="11"/>
        <v>0</v>
      </c>
      <c r="L91" s="10"/>
      <c r="M91" s="5"/>
    </row>
    <row r="92" spans="1:13" ht="81.75" customHeight="1">
      <c r="A92" s="5"/>
      <c r="B92" s="9"/>
      <c r="C92" s="338">
        <f t="shared" si="10"/>
        <v>70</v>
      </c>
      <c r="D92" s="239" t="s">
        <v>113</v>
      </c>
      <c r="E92" s="271"/>
      <c r="F92" s="365" t="s">
        <v>11</v>
      </c>
      <c r="G92" s="272" t="s">
        <v>114</v>
      </c>
      <c r="H92" s="271" t="s">
        <v>33</v>
      </c>
      <c r="I92" s="570">
        <v>241.18</v>
      </c>
      <c r="J92" s="564"/>
      <c r="K92" s="562">
        <f t="shared" si="11"/>
        <v>0</v>
      </c>
      <c r="L92" s="10"/>
      <c r="M92" s="5"/>
    </row>
    <row r="93" spans="1:13" ht="63.75" customHeight="1">
      <c r="A93" s="5"/>
      <c r="B93" s="9"/>
      <c r="C93" s="338">
        <f t="shared" si="10"/>
        <v>71</v>
      </c>
      <c r="D93" s="239" t="s">
        <v>115</v>
      </c>
      <c r="E93" s="271"/>
      <c r="F93" s="366" t="s">
        <v>11</v>
      </c>
      <c r="G93" s="272" t="s">
        <v>116</v>
      </c>
      <c r="H93" s="271" t="s">
        <v>33</v>
      </c>
      <c r="I93" s="570">
        <v>108.93</v>
      </c>
      <c r="J93" s="564"/>
      <c r="K93" s="562">
        <f t="shared" si="11"/>
        <v>0</v>
      </c>
      <c r="L93" s="10"/>
      <c r="M93" s="5"/>
    </row>
    <row r="94" spans="1:13" ht="62.25" customHeight="1">
      <c r="A94" s="5"/>
      <c r="B94" s="9"/>
      <c r="C94" s="338">
        <f>1+C93</f>
        <v>72</v>
      </c>
      <c r="D94" s="239" t="s">
        <v>117</v>
      </c>
      <c r="E94" s="271"/>
      <c r="F94" s="365" t="s">
        <v>11</v>
      </c>
      <c r="G94" s="272" t="s">
        <v>118</v>
      </c>
      <c r="H94" s="271" t="s">
        <v>33</v>
      </c>
      <c r="I94" s="570">
        <v>25.62</v>
      </c>
      <c r="J94" s="564"/>
      <c r="K94" s="562">
        <f t="shared" si="11"/>
        <v>0</v>
      </c>
      <c r="L94" s="10"/>
      <c r="M94" s="5"/>
    </row>
    <row r="95" spans="1:13" ht="72" customHeight="1" thickBot="1">
      <c r="A95" s="5"/>
      <c r="B95" s="9"/>
      <c r="C95" s="338">
        <f t="shared" si="10"/>
        <v>73</v>
      </c>
      <c r="D95" s="239" t="s">
        <v>119</v>
      </c>
      <c r="E95" s="271"/>
      <c r="F95" s="366" t="s">
        <v>11</v>
      </c>
      <c r="G95" s="272" t="s">
        <v>120</v>
      </c>
      <c r="H95" s="271" t="s">
        <v>33</v>
      </c>
      <c r="I95" s="570">
        <v>237.88</v>
      </c>
      <c r="J95" s="564"/>
      <c r="K95" s="562">
        <f t="shared" si="11"/>
        <v>0</v>
      </c>
      <c r="L95" s="10"/>
      <c r="M95" s="5"/>
    </row>
    <row r="96" spans="1:13" ht="30" customHeight="1" thickBot="1">
      <c r="A96" s="5"/>
      <c r="B96" s="9"/>
      <c r="C96" s="339"/>
      <c r="D96" s="340"/>
      <c r="E96" s="230"/>
      <c r="F96" s="230"/>
      <c r="G96" s="290"/>
      <c r="H96" s="230"/>
      <c r="I96" s="341"/>
      <c r="J96" s="309" t="s">
        <v>27</v>
      </c>
      <c r="K96" s="563">
        <f>SUM(K88:K95)</f>
        <v>0</v>
      </c>
      <c r="L96" s="10"/>
      <c r="M96" s="5"/>
    </row>
    <row r="97" spans="1:13" ht="30" customHeight="1" thickBot="1">
      <c r="A97" s="5"/>
      <c r="B97" s="9"/>
      <c r="C97" s="274">
        <v>74</v>
      </c>
      <c r="D97" s="410">
        <v>13</v>
      </c>
      <c r="E97" s="411" t="s">
        <v>11</v>
      </c>
      <c r="F97" s="412"/>
      <c r="G97" s="645" t="s">
        <v>121</v>
      </c>
      <c r="H97" s="646"/>
      <c r="I97" s="646"/>
      <c r="J97" s="453"/>
      <c r="K97" s="573">
        <f>SUM(K100)</f>
        <v>0</v>
      </c>
      <c r="L97" s="10"/>
      <c r="M97" s="5"/>
    </row>
    <row r="98" spans="1:13" ht="30" customHeight="1" thickBot="1">
      <c r="A98" s="5"/>
      <c r="B98" s="9"/>
      <c r="C98" s="227">
        <v>75</v>
      </c>
      <c r="D98" s="413" t="s">
        <v>122</v>
      </c>
      <c r="E98" s="389" t="s">
        <v>11</v>
      </c>
      <c r="F98" s="414"/>
      <c r="G98" s="647" t="s">
        <v>121</v>
      </c>
      <c r="H98" s="648"/>
      <c r="I98" s="648"/>
      <c r="J98" s="454"/>
      <c r="K98" s="415"/>
      <c r="L98" s="10"/>
      <c r="M98" s="5"/>
    </row>
    <row r="99" spans="1:13" ht="30" customHeight="1" thickBot="1">
      <c r="A99" s="5"/>
      <c r="B99" s="206"/>
      <c r="C99" s="230">
        <f>1+C98</f>
        <v>76</v>
      </c>
      <c r="D99" s="421" t="s">
        <v>123</v>
      </c>
      <c r="E99" s="427"/>
      <c r="F99" s="428" t="s">
        <v>11</v>
      </c>
      <c r="G99" s="429" t="s">
        <v>124</v>
      </c>
      <c r="H99" s="430" t="s">
        <v>15</v>
      </c>
      <c r="I99" s="421">
        <v>45</v>
      </c>
      <c r="J99" s="576"/>
      <c r="K99" s="577">
        <f>I99*J99</f>
        <v>0</v>
      </c>
      <c r="L99" s="10"/>
      <c r="M99" s="5"/>
    </row>
    <row r="100" spans="1:13" ht="30" customHeight="1" thickBot="1">
      <c r="A100" s="5"/>
      <c r="B100" s="206"/>
      <c r="C100" s="487"/>
      <c r="D100" s="432"/>
      <c r="E100" s="432"/>
      <c r="F100" s="432"/>
      <c r="G100" s="434"/>
      <c r="H100" s="340"/>
      <c r="I100" s="341"/>
      <c r="J100" s="309" t="s">
        <v>27</v>
      </c>
      <c r="K100" s="563">
        <f>SUM(K99)</f>
        <v>0</v>
      </c>
      <c r="L100" s="10"/>
      <c r="M100" s="5"/>
    </row>
    <row r="101" spans="1:13" ht="30" customHeight="1" thickBot="1">
      <c r="A101" s="5"/>
      <c r="B101" s="9"/>
      <c r="C101" s="305">
        <f>1+C99</f>
        <v>77</v>
      </c>
      <c r="D101" s="433">
        <v>14</v>
      </c>
      <c r="E101" s="411" t="s">
        <v>11</v>
      </c>
      <c r="F101" s="435"/>
      <c r="G101" s="649" t="s">
        <v>125</v>
      </c>
      <c r="H101" s="649"/>
      <c r="I101" s="650"/>
      <c r="J101" s="453"/>
      <c r="K101" s="575">
        <f>SUM(K116,K123,K127,K140,K154)</f>
        <v>0</v>
      </c>
      <c r="L101" s="10"/>
      <c r="M101" s="5"/>
    </row>
    <row r="102" spans="1:13" ht="30" customHeight="1" thickBot="1">
      <c r="A102" s="5"/>
      <c r="B102" s="206"/>
      <c r="C102" s="253">
        <f t="shared" ref="C102:C153" si="12">1+C101</f>
        <v>78</v>
      </c>
      <c r="D102" s="426" t="s">
        <v>126</v>
      </c>
      <c r="E102" s="389" t="s">
        <v>11</v>
      </c>
      <c r="F102" s="315"/>
      <c r="G102" s="455" t="s">
        <v>127</v>
      </c>
      <c r="H102" s="456"/>
      <c r="I102" s="456"/>
      <c r="J102" s="454"/>
      <c r="K102" s="415"/>
      <c r="L102" s="10"/>
      <c r="M102" s="5"/>
    </row>
    <row r="103" spans="1:13" ht="30" customHeight="1">
      <c r="A103" s="5"/>
      <c r="B103" s="206"/>
      <c r="C103" s="608">
        <f t="shared" si="12"/>
        <v>79</v>
      </c>
      <c r="D103" s="438" t="s">
        <v>128</v>
      </c>
      <c r="E103" s="292"/>
      <c r="F103" s="366" t="s">
        <v>11</v>
      </c>
      <c r="G103" s="422" t="s">
        <v>129</v>
      </c>
      <c r="H103" s="423" t="s">
        <v>15</v>
      </c>
      <c r="I103" s="418">
        <v>17.7</v>
      </c>
      <c r="J103" s="580"/>
      <c r="K103" s="578">
        <f>I103*J103</f>
        <v>0</v>
      </c>
      <c r="L103" s="10"/>
      <c r="M103" s="5"/>
    </row>
    <row r="104" spans="1:13" ht="30" customHeight="1">
      <c r="A104" s="5"/>
      <c r="B104" s="206"/>
      <c r="C104" s="431">
        <f t="shared" si="12"/>
        <v>80</v>
      </c>
      <c r="D104" s="424" t="s">
        <v>130</v>
      </c>
      <c r="E104" s="239"/>
      <c r="F104" s="365" t="s">
        <v>11</v>
      </c>
      <c r="G104" s="416" t="s">
        <v>131</v>
      </c>
      <c r="H104" s="417" t="s">
        <v>15</v>
      </c>
      <c r="I104" s="419">
        <v>90.2</v>
      </c>
      <c r="J104" s="580"/>
      <c r="K104" s="578">
        <f t="shared" ref="K104:K115" si="13">I104*J104</f>
        <v>0</v>
      </c>
      <c r="L104" s="10"/>
      <c r="M104" s="5"/>
    </row>
    <row r="105" spans="1:13" ht="30" customHeight="1">
      <c r="A105" s="5"/>
      <c r="B105" s="206"/>
      <c r="C105" s="431">
        <f t="shared" si="12"/>
        <v>81</v>
      </c>
      <c r="D105" s="424" t="s">
        <v>132</v>
      </c>
      <c r="E105" s="239"/>
      <c r="F105" s="365" t="s">
        <v>11</v>
      </c>
      <c r="G105" s="416" t="s">
        <v>133</v>
      </c>
      <c r="H105" s="417" t="s">
        <v>15</v>
      </c>
      <c r="I105" s="419">
        <v>89.2</v>
      </c>
      <c r="J105" s="580"/>
      <c r="K105" s="578">
        <f t="shared" si="13"/>
        <v>0</v>
      </c>
      <c r="L105" s="10"/>
      <c r="M105" s="5"/>
    </row>
    <row r="106" spans="1:13" ht="30" customHeight="1">
      <c r="A106" s="5"/>
      <c r="B106" s="206"/>
      <c r="C106" s="431">
        <f t="shared" si="12"/>
        <v>82</v>
      </c>
      <c r="D106" s="424" t="s">
        <v>134</v>
      </c>
      <c r="E106" s="239"/>
      <c r="F106" s="365" t="s">
        <v>11</v>
      </c>
      <c r="G106" s="416" t="s">
        <v>135</v>
      </c>
      <c r="H106" s="417" t="s">
        <v>15</v>
      </c>
      <c r="I106" s="419">
        <v>109</v>
      </c>
      <c r="J106" s="580"/>
      <c r="K106" s="578">
        <f t="shared" si="13"/>
        <v>0</v>
      </c>
      <c r="L106" s="10"/>
      <c r="M106" s="5"/>
    </row>
    <row r="107" spans="1:13" ht="30" customHeight="1">
      <c r="A107" s="5"/>
      <c r="B107" s="206"/>
      <c r="C107" s="431">
        <f t="shared" si="12"/>
        <v>83</v>
      </c>
      <c r="D107" s="424" t="s">
        <v>136</v>
      </c>
      <c r="E107" s="239"/>
      <c r="F107" s="365" t="s">
        <v>11</v>
      </c>
      <c r="G107" s="416" t="s">
        <v>137</v>
      </c>
      <c r="H107" s="417" t="s">
        <v>15</v>
      </c>
      <c r="I107" s="419">
        <v>67.5</v>
      </c>
      <c r="J107" s="580"/>
      <c r="K107" s="578">
        <f t="shared" si="13"/>
        <v>0</v>
      </c>
      <c r="L107" s="10"/>
      <c r="M107" s="5"/>
    </row>
    <row r="108" spans="1:13" ht="30" customHeight="1">
      <c r="A108" s="5"/>
      <c r="B108" s="206"/>
      <c r="C108" s="431">
        <f t="shared" si="12"/>
        <v>84</v>
      </c>
      <c r="D108" s="424" t="s">
        <v>138</v>
      </c>
      <c r="E108" s="239"/>
      <c r="F108" s="365" t="s">
        <v>11</v>
      </c>
      <c r="G108" s="416" t="s">
        <v>139</v>
      </c>
      <c r="H108" s="417" t="s">
        <v>15</v>
      </c>
      <c r="I108" s="419">
        <v>20.6</v>
      </c>
      <c r="J108" s="580"/>
      <c r="K108" s="578">
        <f t="shared" si="13"/>
        <v>0</v>
      </c>
      <c r="L108" s="10"/>
      <c r="M108" s="5"/>
    </row>
    <row r="109" spans="1:13" ht="30" customHeight="1">
      <c r="A109" s="5"/>
      <c r="B109" s="206"/>
      <c r="C109" s="431">
        <f t="shared" si="12"/>
        <v>85</v>
      </c>
      <c r="D109" s="424" t="s">
        <v>140</v>
      </c>
      <c r="E109" s="239"/>
      <c r="F109" s="365" t="s">
        <v>11</v>
      </c>
      <c r="G109" s="416" t="s">
        <v>141</v>
      </c>
      <c r="H109" s="417" t="s">
        <v>15</v>
      </c>
      <c r="I109" s="419">
        <v>28.2</v>
      </c>
      <c r="J109" s="580"/>
      <c r="K109" s="578">
        <f t="shared" si="13"/>
        <v>0</v>
      </c>
      <c r="L109" s="10"/>
      <c r="M109" s="5"/>
    </row>
    <row r="110" spans="1:13" ht="30" customHeight="1">
      <c r="A110" s="5"/>
      <c r="B110" s="206"/>
      <c r="C110" s="431">
        <f t="shared" si="12"/>
        <v>86</v>
      </c>
      <c r="D110" s="440" t="s">
        <v>142</v>
      </c>
      <c r="E110" s="239"/>
      <c r="F110" s="365" t="s">
        <v>11</v>
      </c>
      <c r="G110" s="416" t="s">
        <v>143</v>
      </c>
      <c r="H110" s="417" t="s">
        <v>15</v>
      </c>
      <c r="I110" s="419">
        <v>26.2</v>
      </c>
      <c r="J110" s="580"/>
      <c r="K110" s="578">
        <f t="shared" si="13"/>
        <v>0</v>
      </c>
      <c r="L110" s="10"/>
      <c r="M110" s="5"/>
    </row>
    <row r="111" spans="1:13" ht="30" customHeight="1">
      <c r="A111" s="5"/>
      <c r="B111" s="206"/>
      <c r="C111" s="431">
        <f t="shared" si="12"/>
        <v>87</v>
      </c>
      <c r="D111" s="440" t="s">
        <v>144</v>
      </c>
      <c r="E111" s="239"/>
      <c r="F111" s="365" t="s">
        <v>11</v>
      </c>
      <c r="G111" s="416" t="s">
        <v>145</v>
      </c>
      <c r="H111" s="417" t="s">
        <v>15</v>
      </c>
      <c r="I111" s="419">
        <v>55.4</v>
      </c>
      <c r="J111" s="580"/>
      <c r="K111" s="578">
        <f t="shared" si="13"/>
        <v>0</v>
      </c>
      <c r="L111" s="10"/>
      <c r="M111" s="5"/>
    </row>
    <row r="112" spans="1:13" ht="30" customHeight="1">
      <c r="A112" s="5"/>
      <c r="B112" s="206"/>
      <c r="C112" s="431">
        <f t="shared" si="12"/>
        <v>88</v>
      </c>
      <c r="D112" s="438" t="s">
        <v>146</v>
      </c>
      <c r="E112" s="239"/>
      <c r="F112" s="365" t="s">
        <v>11</v>
      </c>
      <c r="G112" s="416" t="s">
        <v>147</v>
      </c>
      <c r="H112" s="417" t="s">
        <v>15</v>
      </c>
      <c r="I112" s="419">
        <v>15</v>
      </c>
      <c r="J112" s="580"/>
      <c r="K112" s="578">
        <f t="shared" si="13"/>
        <v>0</v>
      </c>
      <c r="L112" s="10"/>
      <c r="M112" s="5"/>
    </row>
    <row r="113" spans="1:13" ht="30" customHeight="1">
      <c r="A113" s="5"/>
      <c r="B113" s="206"/>
      <c r="C113" s="431">
        <f t="shared" si="12"/>
        <v>89</v>
      </c>
      <c r="D113" s="440" t="s">
        <v>148</v>
      </c>
      <c r="E113" s="239"/>
      <c r="F113" s="365" t="s">
        <v>11</v>
      </c>
      <c r="G113" s="416" t="s">
        <v>149</v>
      </c>
      <c r="H113" s="417" t="s">
        <v>15</v>
      </c>
      <c r="I113" s="419">
        <v>14.4</v>
      </c>
      <c r="J113" s="580"/>
      <c r="K113" s="578">
        <f t="shared" si="13"/>
        <v>0</v>
      </c>
      <c r="L113" s="10"/>
      <c r="M113" s="5"/>
    </row>
    <row r="114" spans="1:13" ht="30" customHeight="1">
      <c r="A114" s="5"/>
      <c r="B114" s="206"/>
      <c r="C114" s="431">
        <f t="shared" si="12"/>
        <v>90</v>
      </c>
      <c r="D114" s="440" t="s">
        <v>150</v>
      </c>
      <c r="E114" s="239"/>
      <c r="F114" s="365" t="s">
        <v>11</v>
      </c>
      <c r="G114" s="416" t="s">
        <v>151</v>
      </c>
      <c r="H114" s="417" t="s">
        <v>15</v>
      </c>
      <c r="I114" s="419">
        <v>133</v>
      </c>
      <c r="J114" s="580"/>
      <c r="K114" s="578">
        <f t="shared" si="13"/>
        <v>0</v>
      </c>
      <c r="L114" s="10"/>
      <c r="M114" s="5"/>
    </row>
    <row r="115" spans="1:13" ht="30" customHeight="1" thickBot="1">
      <c r="A115" s="5"/>
      <c r="B115" s="206"/>
      <c r="C115" s="431">
        <f t="shared" si="12"/>
        <v>91</v>
      </c>
      <c r="D115" s="440" t="s">
        <v>152</v>
      </c>
      <c r="E115" s="239"/>
      <c r="F115" s="365" t="s">
        <v>11</v>
      </c>
      <c r="G115" s="416" t="s">
        <v>153</v>
      </c>
      <c r="H115" s="417" t="s">
        <v>15</v>
      </c>
      <c r="I115" s="419">
        <v>469.2</v>
      </c>
      <c r="J115" s="580"/>
      <c r="K115" s="578">
        <f t="shared" si="13"/>
        <v>0</v>
      </c>
      <c r="L115" s="10"/>
      <c r="M115" s="5"/>
    </row>
    <row r="116" spans="1:13" ht="30" customHeight="1" thickBot="1">
      <c r="A116" s="5"/>
      <c r="B116" s="206"/>
      <c r="C116" s="487"/>
      <c r="D116" s="432"/>
      <c r="E116" s="432"/>
      <c r="F116" s="489"/>
      <c r="G116" s="490"/>
      <c r="H116" s="340"/>
      <c r="I116" s="341"/>
      <c r="J116" s="309" t="s">
        <v>27</v>
      </c>
      <c r="K116" s="563">
        <f>SUM(K103:K115)</f>
        <v>0</v>
      </c>
      <c r="L116" s="10"/>
      <c r="M116" s="5"/>
    </row>
    <row r="117" spans="1:13" ht="30" customHeight="1" thickBot="1">
      <c r="A117" s="5"/>
      <c r="B117" s="9"/>
      <c r="C117" s="258">
        <f>1+C115</f>
        <v>92</v>
      </c>
      <c r="D117" s="426" t="s">
        <v>154</v>
      </c>
      <c r="E117" s="389" t="s">
        <v>11</v>
      </c>
      <c r="F117" s="258"/>
      <c r="G117" s="455" t="s">
        <v>155</v>
      </c>
      <c r="H117" s="456"/>
      <c r="I117" s="456"/>
      <c r="J117" s="454"/>
      <c r="K117" s="415"/>
      <c r="L117" s="10"/>
      <c r="M117" s="5"/>
    </row>
    <row r="118" spans="1:13" ht="30" customHeight="1">
      <c r="A118" s="5"/>
      <c r="B118" s="206"/>
      <c r="C118" s="437">
        <f t="shared" si="12"/>
        <v>93</v>
      </c>
      <c r="D118" s="409" t="s">
        <v>156</v>
      </c>
      <c r="E118" s="292"/>
      <c r="F118" s="365" t="s">
        <v>11</v>
      </c>
      <c r="G118" s="441" t="s">
        <v>157</v>
      </c>
      <c r="H118" s="409" t="s">
        <v>15</v>
      </c>
      <c r="I118" s="409">
        <v>65</v>
      </c>
      <c r="J118" s="580"/>
      <c r="K118" s="578">
        <f>I118*J118</f>
        <v>0</v>
      </c>
      <c r="L118" s="10"/>
      <c r="M118" s="5"/>
    </row>
    <row r="119" spans="1:13" ht="30" customHeight="1">
      <c r="A119" s="5"/>
      <c r="B119" s="206"/>
      <c r="C119" s="431">
        <f t="shared" si="12"/>
        <v>94</v>
      </c>
      <c r="D119" s="403" t="s">
        <v>158</v>
      </c>
      <c r="E119" s="239"/>
      <c r="F119" s="365" t="s">
        <v>11</v>
      </c>
      <c r="G119" s="404" t="s">
        <v>159</v>
      </c>
      <c r="H119" s="403" t="s">
        <v>15</v>
      </c>
      <c r="I119" s="403">
        <v>74</v>
      </c>
      <c r="J119" s="580"/>
      <c r="K119" s="578">
        <f t="shared" ref="K119:K122" si="14">I119*J119</f>
        <v>0</v>
      </c>
      <c r="L119" s="10"/>
      <c r="M119" s="5"/>
    </row>
    <row r="120" spans="1:13" ht="30" customHeight="1">
      <c r="A120" s="5"/>
      <c r="B120" s="206"/>
      <c r="C120" s="431">
        <f t="shared" si="12"/>
        <v>95</v>
      </c>
      <c r="D120" s="403" t="s">
        <v>160</v>
      </c>
      <c r="E120" s="239"/>
      <c r="F120" s="365" t="s">
        <v>11</v>
      </c>
      <c r="G120" s="404" t="s">
        <v>161</v>
      </c>
      <c r="H120" s="403" t="s">
        <v>15</v>
      </c>
      <c r="I120" s="403">
        <v>1</v>
      </c>
      <c r="J120" s="580"/>
      <c r="K120" s="578">
        <f t="shared" si="14"/>
        <v>0</v>
      </c>
      <c r="L120" s="10"/>
      <c r="M120" s="5"/>
    </row>
    <row r="121" spans="1:13" ht="30" customHeight="1">
      <c r="A121" s="5"/>
      <c r="B121" s="206"/>
      <c r="C121" s="431">
        <f t="shared" si="12"/>
        <v>96</v>
      </c>
      <c r="D121" s="403" t="s">
        <v>162</v>
      </c>
      <c r="E121" s="239"/>
      <c r="F121" s="365" t="s">
        <v>11</v>
      </c>
      <c r="G121" s="404" t="s">
        <v>163</v>
      </c>
      <c r="H121" s="403" t="s">
        <v>15</v>
      </c>
      <c r="I121" s="403">
        <v>75</v>
      </c>
      <c r="J121" s="580"/>
      <c r="K121" s="578">
        <f t="shared" si="14"/>
        <v>0</v>
      </c>
      <c r="L121" s="10"/>
      <c r="M121" s="5"/>
    </row>
    <row r="122" spans="1:13" ht="30" customHeight="1" thickBot="1">
      <c r="A122" s="5"/>
      <c r="B122" s="206"/>
      <c r="C122" s="431">
        <f t="shared" si="12"/>
        <v>97</v>
      </c>
      <c r="D122" s="403" t="s">
        <v>164</v>
      </c>
      <c r="E122" s="239"/>
      <c r="F122" s="365" t="s">
        <v>11</v>
      </c>
      <c r="G122" s="404" t="s">
        <v>165</v>
      </c>
      <c r="H122" s="403" t="s">
        <v>15</v>
      </c>
      <c r="I122" s="403">
        <v>148</v>
      </c>
      <c r="J122" s="580"/>
      <c r="K122" s="578">
        <f t="shared" si="14"/>
        <v>0</v>
      </c>
      <c r="L122" s="10"/>
      <c r="M122" s="5"/>
    </row>
    <row r="123" spans="1:13" ht="30" customHeight="1" thickBot="1">
      <c r="A123" s="5"/>
      <c r="B123" s="206"/>
      <c r="C123" s="487"/>
      <c r="D123" s="432"/>
      <c r="E123" s="488"/>
      <c r="F123" s="406"/>
      <c r="G123" s="490"/>
      <c r="H123" s="432"/>
      <c r="I123" s="491"/>
      <c r="J123" s="306" t="s">
        <v>27</v>
      </c>
      <c r="K123" s="592">
        <f>SUM(K118:K122)</f>
        <v>0</v>
      </c>
      <c r="L123" s="10"/>
      <c r="M123" s="5"/>
    </row>
    <row r="124" spans="1:13" ht="30" customHeight="1" thickBot="1">
      <c r="A124" s="5"/>
      <c r="B124" s="206"/>
      <c r="C124" s="253">
        <f>1+C122</f>
        <v>98</v>
      </c>
      <c r="D124" s="426" t="s">
        <v>166</v>
      </c>
      <c r="E124" s="389" t="s">
        <v>11</v>
      </c>
      <c r="F124" s="258"/>
      <c r="G124" s="651" t="s">
        <v>167</v>
      </c>
      <c r="H124" s="651"/>
      <c r="I124" s="652"/>
      <c r="J124" s="454"/>
      <c r="K124" s="415"/>
      <c r="L124" s="10"/>
      <c r="M124" s="5"/>
    </row>
    <row r="125" spans="1:13" ht="139.5" customHeight="1">
      <c r="A125" s="5"/>
      <c r="B125" s="206"/>
      <c r="C125" s="437">
        <f t="shared" si="12"/>
        <v>99</v>
      </c>
      <c r="D125" s="409" t="s">
        <v>168</v>
      </c>
      <c r="E125" s="292"/>
      <c r="F125" s="365" t="s">
        <v>11</v>
      </c>
      <c r="G125" s="407" t="s">
        <v>169</v>
      </c>
      <c r="H125" s="409" t="s">
        <v>20</v>
      </c>
      <c r="I125" s="409">
        <v>1</v>
      </c>
      <c r="J125" s="580"/>
      <c r="K125" s="581">
        <f>I125*J125</f>
        <v>0</v>
      </c>
      <c r="L125" s="10"/>
      <c r="M125" s="5"/>
    </row>
    <row r="126" spans="1:13" ht="162.75" customHeight="1" thickBot="1">
      <c r="A126" s="5"/>
      <c r="B126" s="206"/>
      <c r="C126" s="431">
        <f t="shared" si="12"/>
        <v>100</v>
      </c>
      <c r="D126" s="403" t="s">
        <v>170</v>
      </c>
      <c r="E126" s="239"/>
      <c r="F126" s="365" t="s">
        <v>11</v>
      </c>
      <c r="G126" s="404" t="s">
        <v>171</v>
      </c>
      <c r="H126" s="403" t="s">
        <v>20</v>
      </c>
      <c r="I126" s="403">
        <v>1</v>
      </c>
      <c r="J126" s="582"/>
      <c r="K126" s="581">
        <f>I126*J126</f>
        <v>0</v>
      </c>
      <c r="L126" s="10"/>
      <c r="M126" s="5"/>
    </row>
    <row r="127" spans="1:13" ht="30" customHeight="1" thickBot="1">
      <c r="A127" s="5"/>
      <c r="B127" s="9"/>
      <c r="C127" s="492"/>
      <c r="D127" s="340"/>
      <c r="E127" s="432"/>
      <c r="F127" s="432"/>
      <c r="G127" s="490"/>
      <c r="H127" s="432"/>
      <c r="I127" s="491"/>
      <c r="J127" s="306" t="s">
        <v>27</v>
      </c>
      <c r="K127" s="592">
        <f>SUM(K125:K126)</f>
        <v>0</v>
      </c>
      <c r="L127" s="10"/>
      <c r="M127" s="5"/>
    </row>
    <row r="128" spans="1:13" ht="30" customHeight="1" thickBot="1">
      <c r="A128" s="5"/>
      <c r="B128" s="9"/>
      <c r="C128" s="258">
        <f>1+C126</f>
        <v>101</v>
      </c>
      <c r="D128" s="426" t="s">
        <v>172</v>
      </c>
      <c r="E128" s="389" t="s">
        <v>11</v>
      </c>
      <c r="F128" s="258"/>
      <c r="G128" s="643" t="s">
        <v>173</v>
      </c>
      <c r="H128" s="643"/>
      <c r="I128" s="644"/>
      <c r="J128" s="454"/>
      <c r="K128" s="415"/>
      <c r="L128" s="10"/>
      <c r="M128" s="5"/>
    </row>
    <row r="129" spans="1:13" ht="58.5" customHeight="1">
      <c r="A129" s="5"/>
      <c r="B129" s="206"/>
      <c r="C129" s="437">
        <f t="shared" si="12"/>
        <v>102</v>
      </c>
      <c r="D129" s="409" t="s">
        <v>174</v>
      </c>
      <c r="E129" s="292"/>
      <c r="F129" s="365" t="s">
        <v>11</v>
      </c>
      <c r="G129" s="407" t="s">
        <v>175</v>
      </c>
      <c r="H129" s="409" t="s">
        <v>20</v>
      </c>
      <c r="I129" s="409">
        <v>51</v>
      </c>
      <c r="J129" s="580"/>
      <c r="K129" s="581">
        <f>I129*J129</f>
        <v>0</v>
      </c>
      <c r="L129" s="10"/>
      <c r="M129" s="5"/>
    </row>
    <row r="130" spans="1:13" ht="35.25" customHeight="1">
      <c r="A130" s="5"/>
      <c r="B130" s="206"/>
      <c r="C130" s="431">
        <f t="shared" si="12"/>
        <v>103</v>
      </c>
      <c r="D130" s="403" t="s">
        <v>176</v>
      </c>
      <c r="E130" s="239"/>
      <c r="F130" s="365" t="s">
        <v>11</v>
      </c>
      <c r="G130" s="404" t="s">
        <v>177</v>
      </c>
      <c r="H130" s="403" t="s">
        <v>20</v>
      </c>
      <c r="I130" s="403">
        <v>80</v>
      </c>
      <c r="J130" s="580"/>
      <c r="K130" s="581">
        <f t="shared" ref="K130:K139" si="15">I130*J130</f>
        <v>0</v>
      </c>
      <c r="L130" s="10"/>
      <c r="M130" s="5"/>
    </row>
    <row r="131" spans="1:13" ht="50.25" customHeight="1">
      <c r="A131" s="5"/>
      <c r="B131" s="206"/>
      <c r="C131" s="431">
        <f t="shared" si="12"/>
        <v>104</v>
      </c>
      <c r="D131" s="403" t="s">
        <v>178</v>
      </c>
      <c r="E131" s="239"/>
      <c r="F131" s="365" t="s">
        <v>11</v>
      </c>
      <c r="G131" s="404" t="s">
        <v>179</v>
      </c>
      <c r="H131" s="403" t="s">
        <v>20</v>
      </c>
      <c r="I131" s="403">
        <v>5</v>
      </c>
      <c r="J131" s="580"/>
      <c r="K131" s="581">
        <f t="shared" si="15"/>
        <v>0</v>
      </c>
      <c r="L131" s="10"/>
      <c r="M131" s="5"/>
    </row>
    <row r="132" spans="1:13" ht="55.5" customHeight="1">
      <c r="A132" s="5"/>
      <c r="B132" s="206"/>
      <c r="C132" s="431">
        <f t="shared" si="12"/>
        <v>105</v>
      </c>
      <c r="D132" s="403" t="s">
        <v>180</v>
      </c>
      <c r="E132" s="239"/>
      <c r="F132" s="365" t="s">
        <v>11</v>
      </c>
      <c r="G132" s="404" t="s">
        <v>181</v>
      </c>
      <c r="H132" s="405" t="s">
        <v>20</v>
      </c>
      <c r="I132" s="420">
        <v>10</v>
      </c>
      <c r="J132" s="580"/>
      <c r="K132" s="581">
        <f t="shared" si="15"/>
        <v>0</v>
      </c>
      <c r="L132" s="10"/>
      <c r="M132" s="5"/>
    </row>
    <row r="133" spans="1:13" ht="30" customHeight="1">
      <c r="A133" s="5"/>
      <c r="B133" s="206"/>
      <c r="C133" s="431">
        <f t="shared" si="12"/>
        <v>106</v>
      </c>
      <c r="D133" s="403" t="s">
        <v>182</v>
      </c>
      <c r="E133" s="239"/>
      <c r="F133" s="365" t="s">
        <v>11</v>
      </c>
      <c r="G133" s="404" t="s">
        <v>183</v>
      </c>
      <c r="H133" s="405" t="s">
        <v>20</v>
      </c>
      <c r="I133" s="420">
        <v>5</v>
      </c>
      <c r="J133" s="580"/>
      <c r="K133" s="581">
        <f t="shared" si="15"/>
        <v>0</v>
      </c>
      <c r="L133" s="10"/>
      <c r="M133" s="5"/>
    </row>
    <row r="134" spans="1:13" ht="30" customHeight="1">
      <c r="A134" s="5"/>
      <c r="B134" s="206"/>
      <c r="C134" s="431">
        <f t="shared" si="12"/>
        <v>107</v>
      </c>
      <c r="D134" s="403" t="s">
        <v>184</v>
      </c>
      <c r="E134" s="239"/>
      <c r="F134" s="365" t="s">
        <v>11</v>
      </c>
      <c r="G134" s="404" t="s">
        <v>185</v>
      </c>
      <c r="H134" s="408" t="s">
        <v>20</v>
      </c>
      <c r="I134" s="425">
        <v>5</v>
      </c>
      <c r="J134" s="580"/>
      <c r="K134" s="581">
        <f t="shared" si="15"/>
        <v>0</v>
      </c>
      <c r="L134" s="10"/>
      <c r="M134" s="5"/>
    </row>
    <row r="135" spans="1:13" ht="30" customHeight="1">
      <c r="A135" s="5"/>
      <c r="B135" s="206"/>
      <c r="C135" s="431">
        <f t="shared" si="12"/>
        <v>108</v>
      </c>
      <c r="D135" s="403" t="s">
        <v>186</v>
      </c>
      <c r="E135" s="239"/>
      <c r="F135" s="365" t="s">
        <v>11</v>
      </c>
      <c r="G135" s="404" t="s">
        <v>187</v>
      </c>
      <c r="H135" s="405" t="s">
        <v>20</v>
      </c>
      <c r="I135" s="420">
        <v>10</v>
      </c>
      <c r="J135" s="580"/>
      <c r="K135" s="581">
        <f t="shared" si="15"/>
        <v>0</v>
      </c>
      <c r="L135" s="10"/>
      <c r="M135" s="5"/>
    </row>
    <row r="136" spans="1:13" ht="30" customHeight="1">
      <c r="A136" s="5"/>
      <c r="B136" s="206"/>
      <c r="C136" s="431">
        <f t="shared" si="12"/>
        <v>109</v>
      </c>
      <c r="D136" s="403" t="s">
        <v>188</v>
      </c>
      <c r="E136" s="239"/>
      <c r="F136" s="365" t="s">
        <v>11</v>
      </c>
      <c r="G136" s="404" t="s">
        <v>189</v>
      </c>
      <c r="H136" s="405" t="s">
        <v>20</v>
      </c>
      <c r="I136" s="420">
        <v>52.5</v>
      </c>
      <c r="J136" s="580"/>
      <c r="K136" s="581">
        <f t="shared" si="15"/>
        <v>0</v>
      </c>
      <c r="L136" s="10"/>
      <c r="M136" s="5"/>
    </row>
    <row r="137" spans="1:13" ht="54.75" customHeight="1">
      <c r="A137" s="5"/>
      <c r="B137" s="206"/>
      <c r="C137" s="431">
        <f t="shared" si="12"/>
        <v>110</v>
      </c>
      <c r="D137" s="403" t="s">
        <v>190</v>
      </c>
      <c r="E137" s="239"/>
      <c r="F137" s="365" t="s">
        <v>11</v>
      </c>
      <c r="G137" s="404" t="s">
        <v>191</v>
      </c>
      <c r="H137" s="405" t="s">
        <v>20</v>
      </c>
      <c r="I137" s="420">
        <v>20</v>
      </c>
      <c r="J137" s="580"/>
      <c r="K137" s="581">
        <f t="shared" si="15"/>
        <v>0</v>
      </c>
      <c r="L137" s="10"/>
      <c r="M137" s="5"/>
    </row>
    <row r="138" spans="1:13" ht="39.75" customHeight="1">
      <c r="A138" s="5"/>
      <c r="B138" s="206"/>
      <c r="C138" s="431">
        <f t="shared" si="12"/>
        <v>111</v>
      </c>
      <c r="D138" s="403" t="s">
        <v>192</v>
      </c>
      <c r="E138" s="239"/>
      <c r="F138" s="365" t="s">
        <v>11</v>
      </c>
      <c r="G138" s="404" t="s">
        <v>193</v>
      </c>
      <c r="H138" s="405" t="s">
        <v>20</v>
      </c>
      <c r="I138" s="420">
        <v>30</v>
      </c>
      <c r="J138" s="580"/>
      <c r="K138" s="581">
        <f t="shared" si="15"/>
        <v>0</v>
      </c>
      <c r="L138" s="10"/>
      <c r="M138" s="5"/>
    </row>
    <row r="139" spans="1:13" ht="30" customHeight="1" thickBot="1">
      <c r="A139" s="5"/>
      <c r="B139" s="206"/>
      <c r="C139" s="431">
        <f t="shared" si="12"/>
        <v>112</v>
      </c>
      <c r="D139" s="403" t="s">
        <v>194</v>
      </c>
      <c r="E139" s="239"/>
      <c r="F139" s="365" t="s">
        <v>11</v>
      </c>
      <c r="G139" s="404" t="s">
        <v>195</v>
      </c>
      <c r="H139" s="405" t="s">
        <v>20</v>
      </c>
      <c r="I139" s="420">
        <v>30</v>
      </c>
      <c r="J139" s="580"/>
      <c r="K139" s="581">
        <f t="shared" si="15"/>
        <v>0</v>
      </c>
      <c r="L139" s="10"/>
      <c r="M139" s="5"/>
    </row>
    <row r="140" spans="1:13" ht="30" customHeight="1" thickBot="1">
      <c r="A140" s="5"/>
      <c r="B140" s="206"/>
      <c r="C140" s="521"/>
      <c r="D140" s="340"/>
      <c r="E140" s="432"/>
      <c r="F140" s="432"/>
      <c r="G140" s="490"/>
      <c r="H140" s="340"/>
      <c r="I140" s="341"/>
      <c r="J140" s="309" t="s">
        <v>27</v>
      </c>
      <c r="K140" s="563">
        <f>SUM(K129:K139)</f>
        <v>0</v>
      </c>
      <c r="L140" s="10"/>
      <c r="M140" s="5"/>
    </row>
    <row r="141" spans="1:13" ht="30" customHeight="1" thickBot="1">
      <c r="A141" s="5"/>
      <c r="B141" s="9"/>
      <c r="C141" s="258">
        <f>1+C139</f>
        <v>113</v>
      </c>
      <c r="D141" s="426" t="s">
        <v>196</v>
      </c>
      <c r="E141" s="389" t="s">
        <v>11</v>
      </c>
      <c r="F141" s="258"/>
      <c r="G141" s="455" t="s">
        <v>197</v>
      </c>
      <c r="H141" s="456"/>
      <c r="I141" s="456"/>
      <c r="J141" s="454"/>
      <c r="K141" s="415"/>
      <c r="L141" s="10"/>
      <c r="M141" s="5"/>
    </row>
    <row r="142" spans="1:13" ht="60.75" customHeight="1">
      <c r="A142" s="5"/>
      <c r="B142" s="206"/>
      <c r="C142" s="437">
        <f t="shared" si="12"/>
        <v>114</v>
      </c>
      <c r="D142" s="409" t="s">
        <v>198</v>
      </c>
      <c r="E142" s="292"/>
      <c r="F142" s="365" t="s">
        <v>11</v>
      </c>
      <c r="G142" s="407" t="s">
        <v>199</v>
      </c>
      <c r="H142" s="408" t="s">
        <v>20</v>
      </c>
      <c r="I142" s="425">
        <v>20</v>
      </c>
      <c r="J142" s="580"/>
      <c r="K142" s="585">
        <f>I142*J142</f>
        <v>0</v>
      </c>
      <c r="L142" s="10"/>
      <c r="M142" s="5"/>
    </row>
    <row r="143" spans="1:13" ht="30" customHeight="1">
      <c r="A143" s="5"/>
      <c r="B143" s="206"/>
      <c r="C143" s="431">
        <f t="shared" si="12"/>
        <v>115</v>
      </c>
      <c r="D143" s="403" t="s">
        <v>200</v>
      </c>
      <c r="E143" s="292"/>
      <c r="F143" s="365" t="s">
        <v>11</v>
      </c>
      <c r="G143" s="407" t="s">
        <v>201</v>
      </c>
      <c r="H143" s="403" t="s">
        <v>20</v>
      </c>
      <c r="I143" s="420">
        <v>20</v>
      </c>
      <c r="J143" s="580"/>
      <c r="K143" s="583">
        <f t="shared" ref="K143:K153" si="16">I143*J143</f>
        <v>0</v>
      </c>
      <c r="L143" s="10"/>
      <c r="M143" s="5"/>
    </row>
    <row r="144" spans="1:13" ht="45.75" customHeight="1">
      <c r="A144" s="5"/>
      <c r="B144" s="206"/>
      <c r="C144" s="431">
        <f t="shared" si="12"/>
        <v>116</v>
      </c>
      <c r="D144" s="403" t="s">
        <v>202</v>
      </c>
      <c r="E144" s="239"/>
      <c r="F144" s="365" t="s">
        <v>11</v>
      </c>
      <c r="G144" s="404" t="s">
        <v>203</v>
      </c>
      <c r="H144" s="403" t="s">
        <v>20</v>
      </c>
      <c r="I144" s="420">
        <v>20</v>
      </c>
      <c r="J144" s="580"/>
      <c r="K144" s="583">
        <f t="shared" si="16"/>
        <v>0</v>
      </c>
      <c r="L144" s="10"/>
      <c r="M144" s="5"/>
    </row>
    <row r="145" spans="1:13" ht="30" customHeight="1">
      <c r="A145" s="5"/>
      <c r="B145" s="206"/>
      <c r="C145" s="431">
        <f t="shared" si="12"/>
        <v>117</v>
      </c>
      <c r="D145" s="403" t="s">
        <v>204</v>
      </c>
      <c r="E145" s="239"/>
      <c r="F145" s="365" t="s">
        <v>11</v>
      </c>
      <c r="G145" s="404" t="s">
        <v>205</v>
      </c>
      <c r="H145" s="403" t="s">
        <v>20</v>
      </c>
      <c r="I145" s="420">
        <v>20</v>
      </c>
      <c r="J145" s="580"/>
      <c r="K145" s="583">
        <f t="shared" si="16"/>
        <v>0</v>
      </c>
      <c r="L145" s="10"/>
      <c r="M145" s="5"/>
    </row>
    <row r="146" spans="1:13" ht="30" customHeight="1">
      <c r="A146" s="5"/>
      <c r="B146" s="206"/>
      <c r="C146" s="431">
        <f t="shared" si="12"/>
        <v>118</v>
      </c>
      <c r="D146" s="403" t="s">
        <v>206</v>
      </c>
      <c r="E146" s="239"/>
      <c r="F146" s="365" t="s">
        <v>11</v>
      </c>
      <c r="G146" s="404" t="s">
        <v>207</v>
      </c>
      <c r="H146" s="403" t="s">
        <v>20</v>
      </c>
      <c r="I146" s="420">
        <v>1</v>
      </c>
      <c r="J146" s="580"/>
      <c r="K146" s="583">
        <f t="shared" si="16"/>
        <v>0</v>
      </c>
      <c r="L146" s="10"/>
      <c r="M146" s="5"/>
    </row>
    <row r="147" spans="1:13" ht="30" customHeight="1">
      <c r="A147" s="5"/>
      <c r="B147" s="206"/>
      <c r="C147" s="431">
        <f t="shared" si="12"/>
        <v>119</v>
      </c>
      <c r="D147" s="403" t="s">
        <v>208</v>
      </c>
      <c r="E147" s="239"/>
      <c r="F147" s="365" t="s">
        <v>11</v>
      </c>
      <c r="G147" s="404" t="s">
        <v>209</v>
      </c>
      <c r="H147" s="403" t="s">
        <v>20</v>
      </c>
      <c r="I147" s="420">
        <v>5</v>
      </c>
      <c r="J147" s="580"/>
      <c r="K147" s="583">
        <f t="shared" si="16"/>
        <v>0</v>
      </c>
      <c r="L147" s="10"/>
      <c r="M147" s="5"/>
    </row>
    <row r="148" spans="1:13" ht="30" customHeight="1">
      <c r="A148" s="5"/>
      <c r="B148" s="206"/>
      <c r="C148" s="431">
        <f t="shared" si="12"/>
        <v>120</v>
      </c>
      <c r="D148" s="403" t="s">
        <v>210</v>
      </c>
      <c r="E148" s="239"/>
      <c r="F148" s="365" t="s">
        <v>11</v>
      </c>
      <c r="G148" s="404" t="s">
        <v>211</v>
      </c>
      <c r="H148" s="403" t="s">
        <v>20</v>
      </c>
      <c r="I148" s="420">
        <v>1</v>
      </c>
      <c r="J148" s="580"/>
      <c r="K148" s="583">
        <f t="shared" si="16"/>
        <v>0</v>
      </c>
      <c r="L148" s="10"/>
      <c r="M148" s="5"/>
    </row>
    <row r="149" spans="1:13" ht="30" customHeight="1">
      <c r="A149" s="5"/>
      <c r="B149" s="206"/>
      <c r="C149" s="431">
        <f t="shared" si="12"/>
        <v>121</v>
      </c>
      <c r="D149" s="403" t="s">
        <v>212</v>
      </c>
      <c r="E149" s="239"/>
      <c r="F149" s="365" t="s">
        <v>11</v>
      </c>
      <c r="G149" s="404" t="s">
        <v>213</v>
      </c>
      <c r="H149" s="403" t="s">
        <v>20</v>
      </c>
      <c r="I149" s="420">
        <v>20</v>
      </c>
      <c r="J149" s="580"/>
      <c r="K149" s="586">
        <f t="shared" si="16"/>
        <v>0</v>
      </c>
      <c r="L149" s="10"/>
      <c r="M149" s="5"/>
    </row>
    <row r="150" spans="1:13" ht="30" customHeight="1">
      <c r="A150" s="5"/>
      <c r="B150" s="206"/>
      <c r="C150" s="431">
        <f t="shared" si="12"/>
        <v>122</v>
      </c>
      <c r="D150" s="403" t="s">
        <v>214</v>
      </c>
      <c r="E150" s="239"/>
      <c r="F150" s="365" t="s">
        <v>11</v>
      </c>
      <c r="G150" s="404" t="s">
        <v>215</v>
      </c>
      <c r="H150" s="403" t="s">
        <v>20</v>
      </c>
      <c r="I150" s="420">
        <v>20</v>
      </c>
      <c r="J150" s="580"/>
      <c r="K150" s="583">
        <f t="shared" si="16"/>
        <v>0</v>
      </c>
      <c r="L150" s="10"/>
      <c r="M150" s="5"/>
    </row>
    <row r="151" spans="1:13" ht="30" customHeight="1">
      <c r="A151" s="5"/>
      <c r="B151" s="206"/>
      <c r="C151" s="431">
        <f t="shared" si="12"/>
        <v>123</v>
      </c>
      <c r="D151" s="403" t="s">
        <v>216</v>
      </c>
      <c r="E151" s="239"/>
      <c r="F151" s="365" t="s">
        <v>11</v>
      </c>
      <c r="G151" s="404" t="s">
        <v>217</v>
      </c>
      <c r="H151" s="403" t="s">
        <v>218</v>
      </c>
      <c r="I151" s="403">
        <v>0.5</v>
      </c>
      <c r="J151" s="580"/>
      <c r="K151" s="583">
        <f t="shared" si="16"/>
        <v>0</v>
      </c>
      <c r="L151" s="10"/>
      <c r="M151" s="5"/>
    </row>
    <row r="152" spans="1:13" ht="30" customHeight="1">
      <c r="A152" s="5"/>
      <c r="B152" s="206"/>
      <c r="C152" s="431">
        <f t="shared" si="12"/>
        <v>124</v>
      </c>
      <c r="D152" s="403" t="s">
        <v>219</v>
      </c>
      <c r="E152" s="239"/>
      <c r="F152" s="365" t="s">
        <v>11</v>
      </c>
      <c r="G152" s="404" t="s">
        <v>220</v>
      </c>
      <c r="H152" s="403" t="s">
        <v>218</v>
      </c>
      <c r="I152" s="403">
        <v>0.5</v>
      </c>
      <c r="J152" s="580"/>
      <c r="K152" s="583">
        <f t="shared" si="16"/>
        <v>0</v>
      </c>
      <c r="L152" s="10"/>
      <c r="M152" s="5"/>
    </row>
    <row r="153" spans="1:13" ht="30" customHeight="1" thickBot="1">
      <c r="A153" s="5"/>
      <c r="B153" s="206"/>
      <c r="C153" s="431">
        <f t="shared" si="12"/>
        <v>125</v>
      </c>
      <c r="D153" s="403" t="s">
        <v>221</v>
      </c>
      <c r="E153" s="239"/>
      <c r="F153" s="365" t="s">
        <v>11</v>
      </c>
      <c r="G153" s="404" t="s">
        <v>222</v>
      </c>
      <c r="H153" s="403" t="s">
        <v>218</v>
      </c>
      <c r="I153" s="403">
        <v>0.5</v>
      </c>
      <c r="J153" s="580"/>
      <c r="K153" s="583">
        <f t="shared" si="16"/>
        <v>0</v>
      </c>
      <c r="L153" s="10"/>
      <c r="M153" s="5"/>
    </row>
    <row r="154" spans="1:13" ht="30" customHeight="1" thickBot="1">
      <c r="A154" s="5"/>
      <c r="B154" s="206"/>
      <c r="C154" s="487"/>
      <c r="D154" s="432"/>
      <c r="E154" s="432"/>
      <c r="F154" s="340"/>
      <c r="G154" s="490"/>
      <c r="H154" s="432"/>
      <c r="I154" s="402"/>
      <c r="J154" s="306" t="s">
        <v>27</v>
      </c>
      <c r="K154" s="584">
        <f>SUM(K142:K153)</f>
        <v>0</v>
      </c>
      <c r="L154" s="10"/>
      <c r="M154" s="5"/>
    </row>
    <row r="155" spans="1:13" ht="30" customHeight="1" thickBot="1">
      <c r="A155" s="5"/>
      <c r="B155" s="206"/>
      <c r="C155" s="493">
        <v>126</v>
      </c>
      <c r="D155" s="457">
        <v>15</v>
      </c>
      <c r="E155" s="411" t="s">
        <v>11</v>
      </c>
      <c r="F155" s="313"/>
      <c r="G155" s="458" t="s">
        <v>223</v>
      </c>
      <c r="H155" s="459"/>
      <c r="I155" s="459"/>
      <c r="J155" s="460"/>
      <c r="K155" s="591">
        <f>SUM(K158)</f>
        <v>0</v>
      </c>
      <c r="L155" s="10"/>
      <c r="M155" s="5"/>
    </row>
    <row r="156" spans="1:13" ht="89.25" customHeight="1">
      <c r="A156" s="5"/>
      <c r="B156" s="206"/>
      <c r="C156" s="437">
        <f>1+C155</f>
        <v>127</v>
      </c>
      <c r="D156" s="409" t="s">
        <v>224</v>
      </c>
      <c r="E156" s="292"/>
      <c r="F156" s="365" t="s">
        <v>11</v>
      </c>
      <c r="G156" s="407" t="s">
        <v>225</v>
      </c>
      <c r="H156" s="409" t="s">
        <v>15</v>
      </c>
      <c r="I156" s="425">
        <v>14.57</v>
      </c>
      <c r="J156" s="580"/>
      <c r="K156" s="589">
        <f>I156*J156</f>
        <v>0</v>
      </c>
      <c r="L156" s="10"/>
      <c r="M156" s="5"/>
    </row>
    <row r="157" spans="1:13" ht="84" customHeight="1" thickBot="1">
      <c r="A157" s="5"/>
      <c r="B157" s="206"/>
      <c r="C157" s="452">
        <f t="shared" ref="C157:C166" si="17">1+C156</f>
        <v>128</v>
      </c>
      <c r="D157" s="444" t="s">
        <v>226</v>
      </c>
      <c r="E157" s="308"/>
      <c r="F157" s="387" t="s">
        <v>11</v>
      </c>
      <c r="G157" s="445" t="s">
        <v>227</v>
      </c>
      <c r="H157" s="444" t="s">
        <v>15</v>
      </c>
      <c r="I157" s="446">
        <v>4.84</v>
      </c>
      <c r="J157" s="580"/>
      <c r="K157" s="590">
        <f>I157*J157</f>
        <v>0</v>
      </c>
      <c r="L157" s="10"/>
      <c r="M157" s="5"/>
    </row>
    <row r="158" spans="1:13" ht="30" customHeight="1" thickBot="1">
      <c r="A158" s="5"/>
      <c r="B158" s="206"/>
      <c r="C158" s="521"/>
      <c r="D158" s="340"/>
      <c r="E158" s="432"/>
      <c r="F158" s="432"/>
      <c r="G158" s="490"/>
      <c r="H158" s="432"/>
      <c r="I158" s="491"/>
      <c r="J158" s="306" t="s">
        <v>27</v>
      </c>
      <c r="K158" s="569">
        <f>SUM(K156:K157)</f>
        <v>0</v>
      </c>
      <c r="L158" s="10"/>
      <c r="M158" s="5"/>
    </row>
    <row r="159" spans="1:13" ht="30" customHeight="1" thickBot="1">
      <c r="A159" s="5"/>
      <c r="B159" s="206"/>
      <c r="C159" s="493">
        <f>1+C157</f>
        <v>129</v>
      </c>
      <c r="D159" s="457">
        <v>16</v>
      </c>
      <c r="E159" s="411" t="s">
        <v>11</v>
      </c>
      <c r="F159" s="313"/>
      <c r="G159" s="458" t="s">
        <v>228</v>
      </c>
      <c r="H159" s="459"/>
      <c r="I159" s="459"/>
      <c r="J159" s="460"/>
      <c r="K159" s="559">
        <f>SUM(K163)</f>
        <v>0</v>
      </c>
      <c r="L159" s="10"/>
      <c r="M159" s="5"/>
    </row>
    <row r="160" spans="1:13" ht="48" customHeight="1">
      <c r="A160" s="5"/>
      <c r="B160" s="206"/>
      <c r="C160" s="437">
        <f t="shared" si="17"/>
        <v>130</v>
      </c>
      <c r="D160" s="447" t="s">
        <v>229</v>
      </c>
      <c r="E160" s="292"/>
      <c r="F160" s="365" t="s">
        <v>11</v>
      </c>
      <c r="G160" s="448" t="s">
        <v>230</v>
      </c>
      <c r="H160" s="447" t="s">
        <v>33</v>
      </c>
      <c r="I160" s="449">
        <v>111.3</v>
      </c>
      <c r="J160" s="580"/>
      <c r="K160" s="589">
        <f>I160*J160</f>
        <v>0</v>
      </c>
      <c r="L160" s="10"/>
      <c r="M160" s="5"/>
    </row>
    <row r="161" spans="1:13" ht="30" customHeight="1">
      <c r="A161" s="5"/>
      <c r="B161" s="206"/>
      <c r="C161" s="431">
        <f t="shared" si="17"/>
        <v>131</v>
      </c>
      <c r="D161" s="442" t="s">
        <v>231</v>
      </c>
      <c r="E161" s="239"/>
      <c r="F161" s="366" t="s">
        <v>11</v>
      </c>
      <c r="G161" s="404" t="s">
        <v>232</v>
      </c>
      <c r="H161" s="403" t="s">
        <v>233</v>
      </c>
      <c r="I161" s="420">
        <v>4</v>
      </c>
      <c r="J161" s="580"/>
      <c r="K161" s="579">
        <f t="shared" ref="K161:K162" si="18">I161*J161</f>
        <v>0</v>
      </c>
      <c r="L161" s="10"/>
      <c r="M161" s="5"/>
    </row>
    <row r="162" spans="1:13" ht="60" customHeight="1" thickBot="1">
      <c r="A162" s="5"/>
      <c r="B162" s="206"/>
      <c r="C162" s="452">
        <f t="shared" si="17"/>
        <v>132</v>
      </c>
      <c r="D162" s="450" t="s">
        <v>234</v>
      </c>
      <c r="E162" s="308"/>
      <c r="F162" s="387" t="s">
        <v>11</v>
      </c>
      <c r="G162" s="445" t="s">
        <v>235</v>
      </c>
      <c r="H162" s="444" t="s">
        <v>33</v>
      </c>
      <c r="I162" s="446">
        <v>8.4</v>
      </c>
      <c r="J162" s="580"/>
      <c r="K162" s="578">
        <f t="shared" si="18"/>
        <v>0</v>
      </c>
      <c r="L162" s="10"/>
      <c r="M162" s="5"/>
    </row>
    <row r="163" spans="1:13" ht="30" customHeight="1" thickBot="1">
      <c r="A163" s="5"/>
      <c r="B163" s="206"/>
      <c r="C163" s="487"/>
      <c r="D163" s="432"/>
      <c r="E163" s="432"/>
      <c r="F163" s="432"/>
      <c r="G163" s="490"/>
      <c r="H163" s="340"/>
      <c r="I163" s="491"/>
      <c r="J163" s="306" t="s">
        <v>27</v>
      </c>
      <c r="K163" s="563">
        <f>SUM(K160:K162)</f>
        <v>0</v>
      </c>
      <c r="L163" s="10"/>
      <c r="M163" s="5"/>
    </row>
    <row r="164" spans="1:13" ht="30" customHeight="1" thickBot="1">
      <c r="A164" s="5"/>
      <c r="B164" s="206"/>
      <c r="C164" s="493">
        <f>1+C162</f>
        <v>133</v>
      </c>
      <c r="D164" s="443">
        <v>17</v>
      </c>
      <c r="E164" s="411" t="s">
        <v>11</v>
      </c>
      <c r="F164" s="313"/>
      <c r="G164" s="531" t="s">
        <v>236</v>
      </c>
      <c r="H164" s="532"/>
      <c r="I164" s="532"/>
      <c r="J164" s="453"/>
      <c r="K164" s="568">
        <f>SUM(K167)</f>
        <v>0</v>
      </c>
      <c r="L164" s="10"/>
      <c r="M164" s="5"/>
    </row>
    <row r="165" spans="1:13" ht="30" customHeight="1" thickBot="1">
      <c r="A165" s="5"/>
      <c r="B165" s="206"/>
      <c r="C165" s="253">
        <f t="shared" si="17"/>
        <v>134</v>
      </c>
      <c r="D165" s="327" t="s">
        <v>237</v>
      </c>
      <c r="E165" s="389" t="s">
        <v>11</v>
      </c>
      <c r="F165" s="315"/>
      <c r="G165" s="354" t="s">
        <v>238</v>
      </c>
      <c r="H165" s="347"/>
      <c r="I165" s="347"/>
      <c r="J165" s="454"/>
      <c r="K165" s="415"/>
      <c r="L165" s="10"/>
      <c r="M165" s="5"/>
    </row>
    <row r="166" spans="1:13" ht="45.75" customHeight="1" thickBot="1">
      <c r="A166" s="5"/>
      <c r="B166" s="206"/>
      <c r="C166" s="437">
        <f t="shared" si="17"/>
        <v>135</v>
      </c>
      <c r="D166" s="451" t="s">
        <v>239</v>
      </c>
      <c r="E166" s="292"/>
      <c r="F166" s="387" t="s">
        <v>11</v>
      </c>
      <c r="G166" s="247" t="s">
        <v>240</v>
      </c>
      <c r="H166" s="234" t="s">
        <v>33</v>
      </c>
      <c r="I166" s="235">
        <v>1251.03</v>
      </c>
      <c r="J166" s="580"/>
      <c r="K166" s="593">
        <f>I166*J166</f>
        <v>0</v>
      </c>
      <c r="L166" s="10"/>
      <c r="M166" s="5"/>
    </row>
    <row r="167" spans="1:13" ht="30" customHeight="1" thickBot="1">
      <c r="A167" s="5"/>
      <c r="B167" s="206"/>
      <c r="C167" s="521"/>
      <c r="D167" s="432"/>
      <c r="E167" s="432"/>
      <c r="F167" s="432"/>
      <c r="G167" s="490"/>
      <c r="H167" s="432"/>
      <c r="I167" s="491"/>
      <c r="J167" s="306" t="s">
        <v>27</v>
      </c>
      <c r="K167" s="569">
        <f>SUM(K166)</f>
        <v>0</v>
      </c>
      <c r="L167" s="10"/>
      <c r="M167" s="5"/>
    </row>
    <row r="168" spans="1:13" ht="30" customHeight="1" thickBot="1">
      <c r="A168" s="5"/>
      <c r="B168" s="206"/>
      <c r="C168" s="493">
        <v>136</v>
      </c>
      <c r="D168" s="525">
        <v>18</v>
      </c>
      <c r="E168" s="411" t="s">
        <v>11</v>
      </c>
      <c r="F168" s="313"/>
      <c r="G168" s="526" t="s">
        <v>241</v>
      </c>
      <c r="H168" s="528"/>
      <c r="I168" s="529"/>
      <c r="J168" s="453"/>
      <c r="K168" s="595">
        <f>SUM(K191,K195,K234,K251,K272,K279,K330,K336)</f>
        <v>0</v>
      </c>
      <c r="L168" s="10"/>
      <c r="M168" s="5"/>
    </row>
    <row r="169" spans="1:13" ht="30" customHeight="1" thickBot="1">
      <c r="A169" s="5"/>
      <c r="B169" s="206"/>
      <c r="C169" s="253">
        <v>137</v>
      </c>
      <c r="D169" s="426" t="s">
        <v>242</v>
      </c>
      <c r="E169" s="389" t="s">
        <v>11</v>
      </c>
      <c r="F169" s="315"/>
      <c r="G169" s="530" t="s">
        <v>243</v>
      </c>
      <c r="H169" s="524"/>
      <c r="I169" s="527"/>
      <c r="J169" s="454"/>
      <c r="K169" s="415"/>
      <c r="L169" s="10"/>
      <c r="M169" s="5"/>
    </row>
    <row r="170" spans="1:13" ht="114" customHeight="1">
      <c r="A170" s="5"/>
      <c r="B170" s="206"/>
      <c r="C170" s="437">
        <f>1+C169</f>
        <v>138</v>
      </c>
      <c r="D170" s="438" t="s">
        <v>244</v>
      </c>
      <c r="E170" s="292"/>
      <c r="F170" s="387" t="s">
        <v>11</v>
      </c>
      <c r="G170" s="486" t="s">
        <v>245</v>
      </c>
      <c r="H170" s="423" t="s">
        <v>20</v>
      </c>
      <c r="I170" s="418">
        <v>1</v>
      </c>
      <c r="J170" s="580"/>
      <c r="K170" s="589">
        <f>I170*J170</f>
        <v>0</v>
      </c>
      <c r="L170" s="10"/>
      <c r="M170" s="5"/>
    </row>
    <row r="171" spans="1:13" ht="52.5" customHeight="1">
      <c r="A171" s="5"/>
      <c r="B171" s="206"/>
      <c r="C171" s="437">
        <f t="shared" ref="C171:C190" si="19">1+C170</f>
        <v>139</v>
      </c>
      <c r="D171" s="483" t="s">
        <v>246</v>
      </c>
      <c r="E171" s="239"/>
      <c r="F171" s="387" t="s">
        <v>11</v>
      </c>
      <c r="G171" s="481" t="s">
        <v>247</v>
      </c>
      <c r="H171" s="403" t="s">
        <v>20</v>
      </c>
      <c r="I171" s="403">
        <v>2</v>
      </c>
      <c r="J171" s="580"/>
      <c r="K171" s="579">
        <f t="shared" ref="K171:K190" si="20">I171*J171</f>
        <v>0</v>
      </c>
      <c r="L171" s="10"/>
      <c r="M171" s="5"/>
    </row>
    <row r="172" spans="1:13" ht="50.25" customHeight="1">
      <c r="A172" s="5"/>
      <c r="B172" s="206"/>
      <c r="C172" s="437">
        <f t="shared" si="19"/>
        <v>140</v>
      </c>
      <c r="D172" s="483" t="s">
        <v>248</v>
      </c>
      <c r="E172" s="239"/>
      <c r="F172" s="387" t="s">
        <v>11</v>
      </c>
      <c r="G172" s="404" t="s">
        <v>249</v>
      </c>
      <c r="H172" s="403" t="s">
        <v>20</v>
      </c>
      <c r="I172" s="403">
        <v>2</v>
      </c>
      <c r="J172" s="580"/>
      <c r="K172" s="579">
        <f t="shared" si="20"/>
        <v>0</v>
      </c>
      <c r="L172" s="10"/>
      <c r="M172" s="5"/>
    </row>
    <row r="173" spans="1:13" ht="136.5" customHeight="1">
      <c r="A173" s="5"/>
      <c r="B173" s="206"/>
      <c r="C173" s="437">
        <f t="shared" si="19"/>
        <v>141</v>
      </c>
      <c r="D173" s="483" t="s">
        <v>250</v>
      </c>
      <c r="E173" s="239"/>
      <c r="F173" s="387" t="s">
        <v>11</v>
      </c>
      <c r="G173" s="404" t="s">
        <v>251</v>
      </c>
      <c r="H173" s="403" t="s">
        <v>20</v>
      </c>
      <c r="I173" s="403">
        <v>1</v>
      </c>
      <c r="J173" s="580"/>
      <c r="K173" s="577">
        <f t="shared" si="20"/>
        <v>0</v>
      </c>
      <c r="L173" s="10"/>
      <c r="M173" s="5"/>
    </row>
    <row r="174" spans="1:13" ht="134.25" customHeight="1">
      <c r="A174" s="5"/>
      <c r="B174" s="206"/>
      <c r="C174" s="437">
        <f t="shared" si="19"/>
        <v>142</v>
      </c>
      <c r="D174" s="440" t="s">
        <v>252</v>
      </c>
      <c r="E174" s="239"/>
      <c r="F174" s="387" t="s">
        <v>11</v>
      </c>
      <c r="G174" s="462" t="s">
        <v>253</v>
      </c>
      <c r="H174" s="403" t="s">
        <v>20</v>
      </c>
      <c r="I174" s="403">
        <v>1</v>
      </c>
      <c r="J174" s="580"/>
      <c r="K174" s="579">
        <f t="shared" si="20"/>
        <v>0</v>
      </c>
      <c r="L174" s="10"/>
      <c r="M174" s="5"/>
    </row>
    <row r="175" spans="1:13" ht="38.25" customHeight="1">
      <c r="A175" s="5"/>
      <c r="B175" s="206"/>
      <c r="C175" s="437">
        <f t="shared" si="19"/>
        <v>143</v>
      </c>
      <c r="D175" s="440" t="s">
        <v>254</v>
      </c>
      <c r="E175" s="239"/>
      <c r="F175" s="387" t="s">
        <v>11</v>
      </c>
      <c r="G175" s="463" t="s">
        <v>255</v>
      </c>
      <c r="H175" s="403" t="s">
        <v>20</v>
      </c>
      <c r="I175" s="403">
        <v>1</v>
      </c>
      <c r="J175" s="580"/>
      <c r="K175" s="579">
        <f t="shared" si="20"/>
        <v>0</v>
      </c>
      <c r="L175" s="10"/>
      <c r="M175" s="5"/>
    </row>
    <row r="176" spans="1:13" ht="30" customHeight="1">
      <c r="A176" s="5"/>
      <c r="B176" s="206"/>
      <c r="C176" s="437">
        <f t="shared" si="19"/>
        <v>144</v>
      </c>
      <c r="D176" s="440" t="s">
        <v>256</v>
      </c>
      <c r="E176" s="239"/>
      <c r="F176" s="387" t="s">
        <v>11</v>
      </c>
      <c r="G176" s="463" t="s">
        <v>257</v>
      </c>
      <c r="H176" s="403" t="s">
        <v>20</v>
      </c>
      <c r="I176" s="403">
        <v>1</v>
      </c>
      <c r="J176" s="580"/>
      <c r="K176" s="579">
        <f t="shared" si="20"/>
        <v>0</v>
      </c>
      <c r="L176" s="10"/>
      <c r="M176" s="5"/>
    </row>
    <row r="177" spans="1:13" ht="99" customHeight="1">
      <c r="A177" s="5"/>
      <c r="B177" s="206"/>
      <c r="C177" s="437">
        <f t="shared" si="19"/>
        <v>145</v>
      </c>
      <c r="D177" s="440" t="s">
        <v>258</v>
      </c>
      <c r="E177" s="239"/>
      <c r="F177" s="387" t="s">
        <v>11</v>
      </c>
      <c r="G177" s="463" t="s">
        <v>259</v>
      </c>
      <c r="H177" s="403" t="s">
        <v>20</v>
      </c>
      <c r="I177" s="403">
        <v>2</v>
      </c>
      <c r="J177" s="580"/>
      <c r="K177" s="579">
        <f t="shared" si="20"/>
        <v>0</v>
      </c>
      <c r="L177" s="10"/>
      <c r="M177" s="5"/>
    </row>
    <row r="178" spans="1:13" ht="99.75" customHeight="1">
      <c r="A178" s="5"/>
      <c r="B178" s="206"/>
      <c r="C178" s="437">
        <f t="shared" si="19"/>
        <v>146</v>
      </c>
      <c r="D178" s="440" t="s">
        <v>260</v>
      </c>
      <c r="E178" s="239"/>
      <c r="F178" s="387" t="s">
        <v>11</v>
      </c>
      <c r="G178" s="463" t="s">
        <v>261</v>
      </c>
      <c r="H178" s="403" t="s">
        <v>20</v>
      </c>
      <c r="I178" s="403">
        <v>7</v>
      </c>
      <c r="J178" s="580"/>
      <c r="K178" s="577">
        <f t="shared" si="20"/>
        <v>0</v>
      </c>
      <c r="L178" s="10"/>
      <c r="M178" s="5"/>
    </row>
    <row r="179" spans="1:13" ht="96.75" customHeight="1">
      <c r="A179" s="5"/>
      <c r="B179" s="206"/>
      <c r="C179" s="437">
        <f t="shared" si="19"/>
        <v>147</v>
      </c>
      <c r="D179" s="440" t="s">
        <v>262</v>
      </c>
      <c r="E179" s="239"/>
      <c r="F179" s="387" t="s">
        <v>11</v>
      </c>
      <c r="G179" s="461" t="s">
        <v>263</v>
      </c>
      <c r="H179" s="403" t="s">
        <v>20</v>
      </c>
      <c r="I179" s="403">
        <v>4</v>
      </c>
      <c r="J179" s="580"/>
      <c r="K179" s="579">
        <f t="shared" si="20"/>
        <v>0</v>
      </c>
      <c r="L179" s="10"/>
      <c r="M179" s="5"/>
    </row>
    <row r="180" spans="1:13" ht="100.5" customHeight="1">
      <c r="A180" s="5"/>
      <c r="B180" s="206"/>
      <c r="C180" s="437">
        <f t="shared" si="19"/>
        <v>148</v>
      </c>
      <c r="D180" s="440" t="s">
        <v>264</v>
      </c>
      <c r="E180" s="239"/>
      <c r="F180" s="387" t="s">
        <v>11</v>
      </c>
      <c r="G180" s="463" t="s">
        <v>265</v>
      </c>
      <c r="H180" s="403" t="s">
        <v>20</v>
      </c>
      <c r="I180" s="403">
        <v>5</v>
      </c>
      <c r="J180" s="580"/>
      <c r="K180" s="579">
        <f t="shared" si="20"/>
        <v>0</v>
      </c>
      <c r="L180" s="10"/>
      <c r="M180" s="5"/>
    </row>
    <row r="181" spans="1:13" ht="99.75" customHeight="1">
      <c r="A181" s="5"/>
      <c r="B181" s="206"/>
      <c r="C181" s="437">
        <f t="shared" si="19"/>
        <v>149</v>
      </c>
      <c r="D181" s="440" t="s">
        <v>266</v>
      </c>
      <c r="E181" s="239"/>
      <c r="F181" s="387" t="s">
        <v>11</v>
      </c>
      <c r="G181" s="463" t="s">
        <v>267</v>
      </c>
      <c r="H181" s="403" t="s">
        <v>20</v>
      </c>
      <c r="I181" s="403">
        <v>5</v>
      </c>
      <c r="J181" s="580"/>
      <c r="K181" s="579">
        <f t="shared" si="20"/>
        <v>0</v>
      </c>
      <c r="L181" s="10"/>
      <c r="M181" s="5"/>
    </row>
    <row r="182" spans="1:13" ht="36" customHeight="1">
      <c r="A182" s="5"/>
      <c r="B182" s="206"/>
      <c r="C182" s="437">
        <f t="shared" si="19"/>
        <v>150</v>
      </c>
      <c r="D182" s="440" t="s">
        <v>268</v>
      </c>
      <c r="E182" s="239"/>
      <c r="F182" s="387" t="s">
        <v>11</v>
      </c>
      <c r="G182" s="463" t="s">
        <v>269</v>
      </c>
      <c r="H182" s="403" t="s">
        <v>20</v>
      </c>
      <c r="I182" s="403">
        <v>1</v>
      </c>
      <c r="J182" s="580"/>
      <c r="K182" s="578">
        <f t="shared" si="20"/>
        <v>0</v>
      </c>
      <c r="L182" s="10"/>
      <c r="M182" s="5"/>
    </row>
    <row r="183" spans="1:13" ht="67.5" customHeight="1">
      <c r="A183" s="5"/>
      <c r="B183" s="206"/>
      <c r="C183" s="437">
        <f t="shared" si="19"/>
        <v>151</v>
      </c>
      <c r="D183" s="440" t="s">
        <v>270</v>
      </c>
      <c r="E183" s="239"/>
      <c r="F183" s="387" t="s">
        <v>11</v>
      </c>
      <c r="G183" s="463" t="s">
        <v>271</v>
      </c>
      <c r="H183" s="403" t="s">
        <v>20</v>
      </c>
      <c r="I183" s="403">
        <v>1</v>
      </c>
      <c r="J183" s="580"/>
      <c r="K183" s="578">
        <f t="shared" si="20"/>
        <v>0</v>
      </c>
      <c r="L183" s="10"/>
      <c r="M183" s="5"/>
    </row>
    <row r="184" spans="1:13" ht="43.5" customHeight="1">
      <c r="A184" s="5"/>
      <c r="B184" s="206"/>
      <c r="C184" s="437">
        <f t="shared" si="19"/>
        <v>152</v>
      </c>
      <c r="D184" s="440" t="s">
        <v>272</v>
      </c>
      <c r="E184" s="239"/>
      <c r="F184" s="387" t="s">
        <v>11</v>
      </c>
      <c r="G184" s="463" t="s">
        <v>273</v>
      </c>
      <c r="H184" s="403" t="s">
        <v>20</v>
      </c>
      <c r="I184" s="403">
        <v>1</v>
      </c>
      <c r="J184" s="580"/>
      <c r="K184" s="578">
        <f t="shared" si="20"/>
        <v>0</v>
      </c>
      <c r="L184" s="10"/>
      <c r="M184" s="5"/>
    </row>
    <row r="185" spans="1:13" ht="30" customHeight="1">
      <c r="A185" s="5"/>
      <c r="B185" s="206"/>
      <c r="C185" s="437">
        <f t="shared" si="19"/>
        <v>153</v>
      </c>
      <c r="D185" s="440" t="s">
        <v>274</v>
      </c>
      <c r="E185" s="239"/>
      <c r="F185" s="387" t="s">
        <v>11</v>
      </c>
      <c r="G185" s="463" t="s">
        <v>275</v>
      </c>
      <c r="H185" s="403" t="s">
        <v>20</v>
      </c>
      <c r="I185" s="403">
        <v>1</v>
      </c>
      <c r="J185" s="580"/>
      <c r="K185" s="577">
        <f t="shared" si="20"/>
        <v>0</v>
      </c>
      <c r="L185" s="10"/>
      <c r="M185" s="5"/>
    </row>
    <row r="186" spans="1:13" ht="30" customHeight="1">
      <c r="A186" s="5"/>
      <c r="B186" s="206"/>
      <c r="C186" s="437">
        <f t="shared" si="19"/>
        <v>154</v>
      </c>
      <c r="D186" s="440" t="s">
        <v>276</v>
      </c>
      <c r="E186" s="239"/>
      <c r="F186" s="387" t="s">
        <v>11</v>
      </c>
      <c r="G186" s="463" t="s">
        <v>277</v>
      </c>
      <c r="H186" s="403" t="s">
        <v>20</v>
      </c>
      <c r="I186" s="403">
        <v>1</v>
      </c>
      <c r="J186" s="580"/>
      <c r="K186" s="579">
        <f t="shared" si="20"/>
        <v>0</v>
      </c>
      <c r="L186" s="10"/>
      <c r="M186" s="5"/>
    </row>
    <row r="187" spans="1:13" ht="30" customHeight="1">
      <c r="A187" s="5"/>
      <c r="B187" s="206"/>
      <c r="C187" s="437">
        <f t="shared" si="19"/>
        <v>155</v>
      </c>
      <c r="D187" s="440" t="s">
        <v>278</v>
      </c>
      <c r="E187" s="239"/>
      <c r="F187" s="387" t="s">
        <v>11</v>
      </c>
      <c r="G187" s="463" t="s">
        <v>279</v>
      </c>
      <c r="H187" s="403" t="s">
        <v>20</v>
      </c>
      <c r="I187" s="403">
        <v>1</v>
      </c>
      <c r="J187" s="580"/>
      <c r="K187" s="579">
        <f t="shared" si="20"/>
        <v>0</v>
      </c>
      <c r="L187" s="10"/>
      <c r="M187" s="5"/>
    </row>
    <row r="188" spans="1:13" ht="30" customHeight="1">
      <c r="A188" s="5"/>
      <c r="B188" s="206"/>
      <c r="C188" s="437">
        <f t="shared" si="19"/>
        <v>156</v>
      </c>
      <c r="D188" s="440" t="s">
        <v>280</v>
      </c>
      <c r="E188" s="239"/>
      <c r="F188" s="387" t="s">
        <v>11</v>
      </c>
      <c r="G188" s="463" t="s">
        <v>281</v>
      </c>
      <c r="H188" s="403" t="s">
        <v>20</v>
      </c>
      <c r="I188" s="403">
        <v>1</v>
      </c>
      <c r="J188" s="580"/>
      <c r="K188" s="579">
        <f t="shared" si="20"/>
        <v>0</v>
      </c>
      <c r="L188" s="10"/>
      <c r="M188" s="5"/>
    </row>
    <row r="189" spans="1:13" ht="30" customHeight="1">
      <c r="A189" s="5"/>
      <c r="B189" s="206"/>
      <c r="C189" s="437">
        <f t="shared" si="19"/>
        <v>157</v>
      </c>
      <c r="D189" s="440" t="s">
        <v>282</v>
      </c>
      <c r="E189" s="239"/>
      <c r="F189" s="387" t="s">
        <v>11</v>
      </c>
      <c r="G189" s="463" t="s">
        <v>283</v>
      </c>
      <c r="H189" s="403" t="s">
        <v>20</v>
      </c>
      <c r="I189" s="403">
        <v>1</v>
      </c>
      <c r="J189" s="580"/>
      <c r="K189" s="578">
        <f t="shared" si="20"/>
        <v>0</v>
      </c>
      <c r="L189" s="10"/>
      <c r="M189" s="5"/>
    </row>
    <row r="190" spans="1:13" ht="30" customHeight="1" thickBot="1">
      <c r="A190" s="5"/>
      <c r="B190" s="206"/>
      <c r="C190" s="437">
        <f t="shared" si="19"/>
        <v>158</v>
      </c>
      <c r="D190" s="440" t="s">
        <v>284</v>
      </c>
      <c r="E190" s="239"/>
      <c r="F190" s="387" t="s">
        <v>11</v>
      </c>
      <c r="G190" s="463" t="s">
        <v>285</v>
      </c>
      <c r="H190" s="403" t="s">
        <v>20</v>
      </c>
      <c r="I190" s="403">
        <v>1</v>
      </c>
      <c r="J190" s="580"/>
      <c r="K190" s="593">
        <f t="shared" si="20"/>
        <v>0</v>
      </c>
      <c r="L190" s="10"/>
      <c r="M190" s="5"/>
    </row>
    <row r="191" spans="1:13" ht="30" customHeight="1" thickBot="1">
      <c r="A191" s="5"/>
      <c r="B191" s="206"/>
      <c r="C191" s="521"/>
      <c r="D191" s="432"/>
      <c r="E191" s="432"/>
      <c r="F191" s="432"/>
      <c r="G191" s="490"/>
      <c r="H191" s="432"/>
      <c r="I191" s="491"/>
      <c r="J191" s="306" t="s">
        <v>27</v>
      </c>
      <c r="K191" s="569">
        <f>SUM(K170:K190)</f>
        <v>0</v>
      </c>
      <c r="L191" s="10"/>
      <c r="M191" s="5"/>
    </row>
    <row r="192" spans="1:13" ht="30" customHeight="1" thickBot="1">
      <c r="A192" s="5"/>
      <c r="B192" s="206"/>
      <c r="C192" s="253">
        <v>159</v>
      </c>
      <c r="D192" s="497" t="s">
        <v>286</v>
      </c>
      <c r="E192" s="258" t="s">
        <v>11</v>
      </c>
      <c r="F192" s="258"/>
      <c r="G192" s="498" t="s">
        <v>287</v>
      </c>
      <c r="H192" s="523"/>
      <c r="I192" s="496"/>
      <c r="J192" s="454"/>
      <c r="K192" s="415"/>
      <c r="L192" s="10"/>
      <c r="M192" s="5"/>
    </row>
    <row r="193" spans="1:13" ht="30" customHeight="1">
      <c r="A193" s="5"/>
      <c r="B193" s="206"/>
      <c r="C193" s="437">
        <f>1+C192</f>
        <v>160</v>
      </c>
      <c r="D193" s="438" t="s">
        <v>288</v>
      </c>
      <c r="E193" s="292"/>
      <c r="F193" s="292"/>
      <c r="G193" s="462" t="s">
        <v>289</v>
      </c>
      <c r="H193" s="409" t="s">
        <v>20</v>
      </c>
      <c r="I193" s="409">
        <v>1</v>
      </c>
      <c r="J193" s="580"/>
      <c r="K193" s="587">
        <f>I193*J193</f>
        <v>0</v>
      </c>
      <c r="L193" s="10"/>
      <c r="M193" s="5"/>
    </row>
    <row r="194" spans="1:13" ht="30" customHeight="1" thickBot="1">
      <c r="A194" s="5"/>
      <c r="B194" s="206"/>
      <c r="C194" s="437">
        <f>1+C193</f>
        <v>161</v>
      </c>
      <c r="D194" s="440" t="s">
        <v>290</v>
      </c>
      <c r="E194" s="239"/>
      <c r="F194" s="239"/>
      <c r="G194" s="463" t="s">
        <v>291</v>
      </c>
      <c r="H194" s="403" t="s">
        <v>20</v>
      </c>
      <c r="I194" s="403">
        <v>1</v>
      </c>
      <c r="J194" s="594"/>
      <c r="K194" s="578">
        <f>I194*J194</f>
        <v>0</v>
      </c>
      <c r="L194" s="10"/>
      <c r="M194" s="5"/>
    </row>
    <row r="195" spans="1:13" ht="30" customHeight="1" thickBot="1">
      <c r="A195" s="5"/>
      <c r="B195" s="206"/>
      <c r="C195" s="521"/>
      <c r="D195" s="432"/>
      <c r="E195" s="432"/>
      <c r="F195" s="432"/>
      <c r="G195" s="490"/>
      <c r="H195" s="432"/>
      <c r="I195" s="491"/>
      <c r="J195" s="306" t="s">
        <v>27</v>
      </c>
      <c r="K195" s="569">
        <f>SUM(K193:K194)</f>
        <v>0</v>
      </c>
      <c r="L195" s="10"/>
      <c r="M195" s="5"/>
    </row>
    <row r="196" spans="1:13" ht="30" customHeight="1" thickBot="1">
      <c r="A196" s="5"/>
      <c r="B196" s="206"/>
      <c r="C196" s="609">
        <v>162</v>
      </c>
      <c r="D196" s="494" t="s">
        <v>292</v>
      </c>
      <c r="E196" s="533" t="s">
        <v>11</v>
      </c>
      <c r="F196" s="495"/>
      <c r="G196" s="510" t="s">
        <v>293</v>
      </c>
      <c r="H196" s="524"/>
      <c r="I196" s="509"/>
      <c r="J196" s="454"/>
      <c r="K196" s="415"/>
      <c r="L196" s="10"/>
      <c r="M196" s="5"/>
    </row>
    <row r="197" spans="1:13" ht="30" customHeight="1">
      <c r="A197" s="5"/>
      <c r="B197" s="206"/>
      <c r="C197" s="437">
        <f>1+C196</f>
        <v>163</v>
      </c>
      <c r="D197" s="438" t="s">
        <v>294</v>
      </c>
      <c r="E197" s="292"/>
      <c r="F197" s="232" t="s">
        <v>11</v>
      </c>
      <c r="G197" s="462" t="s">
        <v>295</v>
      </c>
      <c r="H197" s="409" t="s">
        <v>20</v>
      </c>
      <c r="I197" s="409">
        <v>1</v>
      </c>
      <c r="J197" s="580"/>
      <c r="K197" s="587">
        <f>I197*J197</f>
        <v>0</v>
      </c>
      <c r="L197" s="10"/>
      <c r="M197" s="5"/>
    </row>
    <row r="198" spans="1:13" ht="30" customHeight="1">
      <c r="A198" s="5"/>
      <c r="B198" s="206"/>
      <c r="C198" s="431">
        <f t="shared" ref="C198:C233" si="21">1+C197</f>
        <v>164</v>
      </c>
      <c r="D198" s="440" t="s">
        <v>296</v>
      </c>
      <c r="E198" s="239"/>
      <c r="F198" s="534" t="s">
        <v>11</v>
      </c>
      <c r="G198" s="463" t="s">
        <v>297</v>
      </c>
      <c r="H198" s="403" t="s">
        <v>20</v>
      </c>
      <c r="I198" s="403">
        <v>23</v>
      </c>
      <c r="J198" s="580"/>
      <c r="K198" s="579">
        <f t="shared" ref="K198:K233" si="22">I198*J198</f>
        <v>0</v>
      </c>
      <c r="L198" s="10"/>
      <c r="M198" s="5"/>
    </row>
    <row r="199" spans="1:13" ht="30" customHeight="1">
      <c r="A199" s="5"/>
      <c r="B199" s="206"/>
      <c r="C199" s="431">
        <f t="shared" si="21"/>
        <v>165</v>
      </c>
      <c r="D199" s="440" t="s">
        <v>298</v>
      </c>
      <c r="E199" s="239"/>
      <c r="F199" s="534" t="s">
        <v>11</v>
      </c>
      <c r="G199" s="463" t="s">
        <v>299</v>
      </c>
      <c r="H199" s="403" t="s">
        <v>20</v>
      </c>
      <c r="I199" s="403">
        <v>1</v>
      </c>
      <c r="J199" s="580"/>
      <c r="K199" s="578">
        <f t="shared" si="22"/>
        <v>0</v>
      </c>
      <c r="L199" s="10"/>
      <c r="M199" s="5"/>
    </row>
    <row r="200" spans="1:13" ht="30" customHeight="1">
      <c r="A200" s="5"/>
      <c r="B200" s="206"/>
      <c r="C200" s="431">
        <f t="shared" si="21"/>
        <v>166</v>
      </c>
      <c r="D200" s="440" t="s">
        <v>300</v>
      </c>
      <c r="E200" s="239"/>
      <c r="F200" s="534" t="s">
        <v>11</v>
      </c>
      <c r="G200" s="463" t="s">
        <v>301</v>
      </c>
      <c r="H200" s="403" t="s">
        <v>20</v>
      </c>
      <c r="I200" s="403">
        <v>24</v>
      </c>
      <c r="J200" s="580"/>
      <c r="K200" s="577">
        <f t="shared" si="22"/>
        <v>0</v>
      </c>
      <c r="L200" s="10"/>
      <c r="M200" s="5"/>
    </row>
    <row r="201" spans="1:13" ht="30" customHeight="1">
      <c r="A201" s="5"/>
      <c r="B201" s="206"/>
      <c r="C201" s="431">
        <f t="shared" si="21"/>
        <v>167</v>
      </c>
      <c r="D201" s="440" t="s">
        <v>302</v>
      </c>
      <c r="E201" s="239"/>
      <c r="F201" s="534" t="s">
        <v>11</v>
      </c>
      <c r="G201" s="463" t="s">
        <v>303</v>
      </c>
      <c r="H201" s="403" t="s">
        <v>20</v>
      </c>
      <c r="I201" s="403">
        <v>2</v>
      </c>
      <c r="J201" s="580"/>
      <c r="K201" s="588">
        <f t="shared" si="22"/>
        <v>0</v>
      </c>
      <c r="L201" s="10"/>
      <c r="M201" s="5"/>
    </row>
    <row r="202" spans="1:13" ht="30" customHeight="1">
      <c r="A202" s="5"/>
      <c r="B202" s="206"/>
      <c r="C202" s="431">
        <f t="shared" si="21"/>
        <v>168</v>
      </c>
      <c r="D202" s="440" t="s">
        <v>304</v>
      </c>
      <c r="E202" s="239"/>
      <c r="F202" s="534" t="s">
        <v>11</v>
      </c>
      <c r="G202" s="464" t="s">
        <v>305</v>
      </c>
      <c r="H202" s="403" t="s">
        <v>20</v>
      </c>
      <c r="I202" s="403">
        <v>2</v>
      </c>
      <c r="J202" s="580"/>
      <c r="K202" s="579">
        <f t="shared" si="22"/>
        <v>0</v>
      </c>
      <c r="L202" s="10"/>
      <c r="M202" s="5"/>
    </row>
    <row r="203" spans="1:13" ht="30" customHeight="1">
      <c r="A203" s="5"/>
      <c r="B203" s="206"/>
      <c r="C203" s="431">
        <f t="shared" si="21"/>
        <v>169</v>
      </c>
      <c r="D203" s="440" t="s">
        <v>306</v>
      </c>
      <c r="E203" s="239"/>
      <c r="F203" s="534" t="s">
        <v>11</v>
      </c>
      <c r="G203" s="463" t="s">
        <v>307</v>
      </c>
      <c r="H203" s="403" t="s">
        <v>20</v>
      </c>
      <c r="I203" s="403">
        <v>2</v>
      </c>
      <c r="J203" s="580"/>
      <c r="K203" s="577">
        <f t="shared" si="22"/>
        <v>0</v>
      </c>
      <c r="L203" s="10"/>
      <c r="M203" s="5"/>
    </row>
    <row r="204" spans="1:13" ht="30" customHeight="1">
      <c r="A204" s="5"/>
      <c r="B204" s="206"/>
      <c r="C204" s="431">
        <f t="shared" si="21"/>
        <v>170</v>
      </c>
      <c r="D204" s="440" t="s">
        <v>308</v>
      </c>
      <c r="E204" s="239"/>
      <c r="F204" s="534" t="s">
        <v>11</v>
      </c>
      <c r="G204" s="463" t="s">
        <v>309</v>
      </c>
      <c r="H204" s="403" t="s">
        <v>20</v>
      </c>
      <c r="I204" s="403">
        <v>77</v>
      </c>
      <c r="J204" s="580"/>
      <c r="K204" s="579">
        <f t="shared" si="22"/>
        <v>0</v>
      </c>
      <c r="L204" s="10"/>
      <c r="M204" s="5"/>
    </row>
    <row r="205" spans="1:13" ht="30" customHeight="1">
      <c r="A205" s="5"/>
      <c r="B205" s="206"/>
      <c r="C205" s="431">
        <f t="shared" si="21"/>
        <v>171</v>
      </c>
      <c r="D205" s="440" t="s">
        <v>310</v>
      </c>
      <c r="E205" s="239"/>
      <c r="F205" s="534" t="s">
        <v>11</v>
      </c>
      <c r="G205" s="463" t="s">
        <v>311</v>
      </c>
      <c r="H205" s="403" t="s">
        <v>20</v>
      </c>
      <c r="I205" s="403">
        <v>32</v>
      </c>
      <c r="J205" s="580"/>
      <c r="K205" s="579">
        <f t="shared" si="22"/>
        <v>0</v>
      </c>
      <c r="L205" s="10"/>
      <c r="M205" s="5"/>
    </row>
    <row r="206" spans="1:13" ht="30" customHeight="1">
      <c r="A206" s="5"/>
      <c r="B206" s="206"/>
      <c r="C206" s="431">
        <f t="shared" si="21"/>
        <v>172</v>
      </c>
      <c r="D206" s="440" t="s">
        <v>312</v>
      </c>
      <c r="E206" s="239"/>
      <c r="F206" s="534" t="s">
        <v>11</v>
      </c>
      <c r="G206" s="463" t="s">
        <v>313</v>
      </c>
      <c r="H206" s="403" t="s">
        <v>20</v>
      </c>
      <c r="I206" s="403">
        <v>24</v>
      </c>
      <c r="J206" s="580"/>
      <c r="K206" s="577">
        <f t="shared" si="22"/>
        <v>0</v>
      </c>
      <c r="L206" s="10"/>
      <c r="M206" s="5"/>
    </row>
    <row r="207" spans="1:13" ht="30" customHeight="1">
      <c r="A207" s="5"/>
      <c r="B207" s="206"/>
      <c r="C207" s="431">
        <f t="shared" si="21"/>
        <v>173</v>
      </c>
      <c r="D207" s="440" t="s">
        <v>314</v>
      </c>
      <c r="E207" s="239"/>
      <c r="F207" s="534" t="s">
        <v>11</v>
      </c>
      <c r="G207" s="463" t="s">
        <v>315</v>
      </c>
      <c r="H207" s="403" t="s">
        <v>20</v>
      </c>
      <c r="I207" s="403">
        <v>24</v>
      </c>
      <c r="J207" s="580"/>
      <c r="K207" s="579">
        <f t="shared" si="22"/>
        <v>0</v>
      </c>
      <c r="L207" s="10"/>
      <c r="M207" s="5"/>
    </row>
    <row r="208" spans="1:13" ht="30" customHeight="1">
      <c r="A208" s="5"/>
      <c r="B208" s="206"/>
      <c r="C208" s="431">
        <f t="shared" si="21"/>
        <v>174</v>
      </c>
      <c r="D208" s="440" t="s">
        <v>316</v>
      </c>
      <c r="E208" s="239"/>
      <c r="F208" s="534" t="s">
        <v>11</v>
      </c>
      <c r="G208" s="463" t="s">
        <v>317</v>
      </c>
      <c r="H208" s="403" t="s">
        <v>20</v>
      </c>
      <c r="I208" s="403">
        <v>24</v>
      </c>
      <c r="J208" s="580"/>
      <c r="K208" s="577">
        <f t="shared" si="22"/>
        <v>0</v>
      </c>
      <c r="L208" s="10"/>
      <c r="M208" s="5"/>
    </row>
    <row r="209" spans="1:13" ht="30" customHeight="1">
      <c r="A209" s="5"/>
      <c r="B209" s="206"/>
      <c r="C209" s="431">
        <f t="shared" si="21"/>
        <v>175</v>
      </c>
      <c r="D209" s="440" t="s">
        <v>318</v>
      </c>
      <c r="E209" s="239"/>
      <c r="F209" s="534" t="s">
        <v>11</v>
      </c>
      <c r="G209" s="463" t="s">
        <v>319</v>
      </c>
      <c r="H209" s="403" t="s">
        <v>20</v>
      </c>
      <c r="I209" s="403">
        <v>2</v>
      </c>
      <c r="J209" s="580"/>
      <c r="K209" s="588">
        <f t="shared" si="22"/>
        <v>0</v>
      </c>
      <c r="L209" s="10"/>
      <c r="M209" s="5"/>
    </row>
    <row r="210" spans="1:13" ht="30" customHeight="1">
      <c r="A210" s="5"/>
      <c r="B210" s="206"/>
      <c r="C210" s="431">
        <f t="shared" si="21"/>
        <v>176</v>
      </c>
      <c r="D210" s="440" t="s">
        <v>320</v>
      </c>
      <c r="E210" s="239"/>
      <c r="F210" s="534" t="s">
        <v>11</v>
      </c>
      <c r="G210" s="463" t="s">
        <v>321</v>
      </c>
      <c r="H210" s="403" t="s">
        <v>20</v>
      </c>
      <c r="I210" s="403">
        <v>2</v>
      </c>
      <c r="J210" s="580"/>
      <c r="K210" s="588">
        <f t="shared" si="22"/>
        <v>0</v>
      </c>
      <c r="L210" s="10"/>
      <c r="M210" s="5"/>
    </row>
    <row r="211" spans="1:13" ht="30" customHeight="1">
      <c r="A211" s="5"/>
      <c r="B211" s="206"/>
      <c r="C211" s="431">
        <f t="shared" si="21"/>
        <v>177</v>
      </c>
      <c r="D211" s="440" t="s">
        <v>322</v>
      </c>
      <c r="E211" s="239"/>
      <c r="F211" s="534" t="s">
        <v>11</v>
      </c>
      <c r="G211" s="463" t="s">
        <v>323</v>
      </c>
      <c r="H211" s="403" t="s">
        <v>20</v>
      </c>
      <c r="I211" s="403">
        <v>6</v>
      </c>
      <c r="J211" s="580"/>
      <c r="K211" s="579">
        <f t="shared" si="22"/>
        <v>0</v>
      </c>
      <c r="L211" s="10"/>
      <c r="M211" s="5"/>
    </row>
    <row r="212" spans="1:13" ht="30" customHeight="1">
      <c r="A212" s="5"/>
      <c r="B212" s="206"/>
      <c r="C212" s="431">
        <f t="shared" si="21"/>
        <v>178</v>
      </c>
      <c r="D212" s="440" t="s">
        <v>324</v>
      </c>
      <c r="E212" s="239"/>
      <c r="F212" s="534" t="s">
        <v>11</v>
      </c>
      <c r="G212" s="463" t="s">
        <v>325</v>
      </c>
      <c r="H212" s="403" t="s">
        <v>20</v>
      </c>
      <c r="I212" s="403">
        <v>4</v>
      </c>
      <c r="J212" s="580"/>
      <c r="K212" s="577">
        <f t="shared" si="22"/>
        <v>0</v>
      </c>
      <c r="L212" s="10"/>
      <c r="M212" s="5"/>
    </row>
    <row r="213" spans="1:13" ht="30" customHeight="1">
      <c r="A213" s="5"/>
      <c r="B213" s="206"/>
      <c r="C213" s="431">
        <f t="shared" si="21"/>
        <v>179</v>
      </c>
      <c r="D213" s="440" t="s">
        <v>326</v>
      </c>
      <c r="E213" s="239"/>
      <c r="F213" s="534" t="s">
        <v>11</v>
      </c>
      <c r="G213" s="465" t="s">
        <v>327</v>
      </c>
      <c r="H213" s="403" t="s">
        <v>20</v>
      </c>
      <c r="I213" s="403">
        <v>2</v>
      </c>
      <c r="J213" s="580"/>
      <c r="K213" s="588">
        <f t="shared" si="22"/>
        <v>0</v>
      </c>
      <c r="L213" s="10"/>
      <c r="M213" s="5"/>
    </row>
    <row r="214" spans="1:13" ht="30" customHeight="1">
      <c r="A214" s="5"/>
      <c r="B214" s="206"/>
      <c r="C214" s="431">
        <f t="shared" si="21"/>
        <v>180</v>
      </c>
      <c r="D214" s="440" t="s">
        <v>328</v>
      </c>
      <c r="E214" s="239"/>
      <c r="F214" s="534" t="s">
        <v>11</v>
      </c>
      <c r="G214" s="465" t="s">
        <v>329</v>
      </c>
      <c r="H214" s="403" t="s">
        <v>20</v>
      </c>
      <c r="I214" s="403">
        <v>5</v>
      </c>
      <c r="J214" s="580"/>
      <c r="K214" s="579">
        <f t="shared" si="22"/>
        <v>0</v>
      </c>
      <c r="L214" s="10"/>
      <c r="M214" s="5"/>
    </row>
    <row r="215" spans="1:13" ht="30" customHeight="1">
      <c r="A215" s="5"/>
      <c r="B215" s="206"/>
      <c r="C215" s="431">
        <f t="shared" si="21"/>
        <v>181</v>
      </c>
      <c r="D215" s="440" t="s">
        <v>330</v>
      </c>
      <c r="E215" s="239"/>
      <c r="F215" s="534" t="s">
        <v>11</v>
      </c>
      <c r="G215" s="465" t="s">
        <v>331</v>
      </c>
      <c r="H215" s="403" t="s">
        <v>20</v>
      </c>
      <c r="I215" s="403">
        <v>5</v>
      </c>
      <c r="J215" s="580"/>
      <c r="K215" s="579">
        <f t="shared" si="22"/>
        <v>0</v>
      </c>
      <c r="L215" s="10"/>
      <c r="M215" s="5"/>
    </row>
    <row r="216" spans="1:13" ht="30" customHeight="1">
      <c r="A216" s="5"/>
      <c r="B216" s="206"/>
      <c r="C216" s="431">
        <f t="shared" si="21"/>
        <v>182</v>
      </c>
      <c r="D216" s="440" t="s">
        <v>332</v>
      </c>
      <c r="E216" s="239"/>
      <c r="F216" s="534" t="s">
        <v>11</v>
      </c>
      <c r="G216" s="463" t="s">
        <v>333</v>
      </c>
      <c r="H216" s="403" t="s">
        <v>20</v>
      </c>
      <c r="I216" s="403">
        <v>2</v>
      </c>
      <c r="J216" s="580"/>
      <c r="K216" s="577">
        <f t="shared" si="22"/>
        <v>0</v>
      </c>
      <c r="L216" s="10"/>
      <c r="M216" s="5"/>
    </row>
    <row r="217" spans="1:13" ht="30" customHeight="1">
      <c r="A217" s="5"/>
      <c r="B217" s="206"/>
      <c r="C217" s="431">
        <f t="shared" si="21"/>
        <v>183</v>
      </c>
      <c r="D217" s="440" t="s">
        <v>334</v>
      </c>
      <c r="E217" s="239"/>
      <c r="F217" s="534" t="s">
        <v>11</v>
      </c>
      <c r="G217" s="463" t="s">
        <v>335</v>
      </c>
      <c r="H217" s="403" t="s">
        <v>20</v>
      </c>
      <c r="I217" s="403">
        <v>580</v>
      </c>
      <c r="J217" s="580"/>
      <c r="K217" s="588">
        <f t="shared" si="22"/>
        <v>0</v>
      </c>
      <c r="L217" s="10"/>
      <c r="M217" s="5"/>
    </row>
    <row r="218" spans="1:13" ht="30" customHeight="1">
      <c r="A218" s="5"/>
      <c r="B218" s="206"/>
      <c r="C218" s="431">
        <f t="shared" si="21"/>
        <v>184</v>
      </c>
      <c r="D218" s="440" t="s">
        <v>336</v>
      </c>
      <c r="E218" s="239"/>
      <c r="F218" s="534" t="s">
        <v>11</v>
      </c>
      <c r="G218" s="463" t="s">
        <v>337</v>
      </c>
      <c r="H218" s="403" t="s">
        <v>15</v>
      </c>
      <c r="I218" s="403">
        <v>112</v>
      </c>
      <c r="J218" s="580"/>
      <c r="K218" s="588">
        <f t="shared" si="22"/>
        <v>0</v>
      </c>
      <c r="L218" s="10"/>
      <c r="M218" s="5"/>
    </row>
    <row r="219" spans="1:13" ht="30" customHeight="1">
      <c r="A219" s="5"/>
      <c r="B219" s="206"/>
      <c r="C219" s="431">
        <f t="shared" si="21"/>
        <v>185</v>
      </c>
      <c r="D219" s="440" t="s">
        <v>338</v>
      </c>
      <c r="E219" s="239"/>
      <c r="F219" s="534" t="s">
        <v>11</v>
      </c>
      <c r="G219" s="463" t="s">
        <v>339</v>
      </c>
      <c r="H219" s="403" t="s">
        <v>15</v>
      </c>
      <c r="I219" s="403">
        <v>102</v>
      </c>
      <c r="J219" s="580"/>
      <c r="K219" s="588">
        <f t="shared" si="22"/>
        <v>0</v>
      </c>
      <c r="L219" s="10"/>
      <c r="M219" s="5"/>
    </row>
    <row r="220" spans="1:13" ht="30" customHeight="1">
      <c r="A220" s="5"/>
      <c r="B220" s="206"/>
      <c r="C220" s="431">
        <f t="shared" si="21"/>
        <v>186</v>
      </c>
      <c r="D220" s="440" t="s">
        <v>340</v>
      </c>
      <c r="E220" s="239"/>
      <c r="F220" s="534" t="s">
        <v>11</v>
      </c>
      <c r="G220" s="463" t="s">
        <v>341</v>
      </c>
      <c r="H220" s="403" t="s">
        <v>20</v>
      </c>
      <c r="I220" s="403">
        <v>343</v>
      </c>
      <c r="J220" s="580"/>
      <c r="K220" s="588">
        <f t="shared" si="22"/>
        <v>0</v>
      </c>
      <c r="L220" s="10"/>
      <c r="M220" s="5"/>
    </row>
    <row r="221" spans="1:13" ht="30" customHeight="1">
      <c r="A221" s="5"/>
      <c r="B221" s="206"/>
      <c r="C221" s="431">
        <f t="shared" si="21"/>
        <v>187</v>
      </c>
      <c r="D221" s="440" t="s">
        <v>342</v>
      </c>
      <c r="E221" s="239"/>
      <c r="F221" s="534" t="s">
        <v>11</v>
      </c>
      <c r="G221" s="463" t="s">
        <v>343</v>
      </c>
      <c r="H221" s="403" t="s">
        <v>15</v>
      </c>
      <c r="I221" s="403">
        <v>2</v>
      </c>
      <c r="J221" s="580"/>
      <c r="K221" s="579">
        <f t="shared" si="22"/>
        <v>0</v>
      </c>
      <c r="L221" s="10"/>
      <c r="M221" s="5"/>
    </row>
    <row r="222" spans="1:13" ht="30" customHeight="1">
      <c r="A222" s="5"/>
      <c r="B222" s="206"/>
      <c r="C222" s="431">
        <f t="shared" si="21"/>
        <v>188</v>
      </c>
      <c r="D222" s="440" t="s">
        <v>344</v>
      </c>
      <c r="E222" s="239"/>
      <c r="F222" s="534" t="s">
        <v>11</v>
      </c>
      <c r="G222" s="463" t="s">
        <v>345</v>
      </c>
      <c r="H222" s="403" t="s">
        <v>15</v>
      </c>
      <c r="I222" s="403">
        <v>2</v>
      </c>
      <c r="J222" s="580"/>
      <c r="K222" s="579">
        <f t="shared" si="22"/>
        <v>0</v>
      </c>
      <c r="L222" s="10"/>
      <c r="M222" s="5"/>
    </row>
    <row r="223" spans="1:13" ht="30" customHeight="1">
      <c r="A223" s="5"/>
      <c r="B223" s="206"/>
      <c r="C223" s="431">
        <f t="shared" si="21"/>
        <v>189</v>
      </c>
      <c r="D223" s="440" t="s">
        <v>346</v>
      </c>
      <c r="E223" s="239"/>
      <c r="F223" s="534" t="s">
        <v>11</v>
      </c>
      <c r="G223" s="463" t="s">
        <v>347</v>
      </c>
      <c r="H223" s="403" t="s">
        <v>20</v>
      </c>
      <c r="I223" s="403">
        <v>81</v>
      </c>
      <c r="J223" s="580"/>
      <c r="K223" s="579">
        <f t="shared" si="22"/>
        <v>0</v>
      </c>
      <c r="L223" s="10"/>
      <c r="M223" s="5"/>
    </row>
    <row r="224" spans="1:13" ht="30" customHeight="1">
      <c r="A224" s="5"/>
      <c r="B224" s="206"/>
      <c r="C224" s="431">
        <f t="shared" si="21"/>
        <v>190</v>
      </c>
      <c r="D224" s="440" t="s">
        <v>348</v>
      </c>
      <c r="E224" s="239"/>
      <c r="F224" s="534" t="s">
        <v>11</v>
      </c>
      <c r="G224" s="463" t="s">
        <v>349</v>
      </c>
      <c r="H224" s="403" t="s">
        <v>20</v>
      </c>
      <c r="I224" s="403">
        <v>4</v>
      </c>
      <c r="J224" s="580"/>
      <c r="K224" s="577">
        <f t="shared" si="22"/>
        <v>0</v>
      </c>
      <c r="L224" s="10"/>
      <c r="M224" s="5"/>
    </row>
    <row r="225" spans="1:13" ht="30" customHeight="1">
      <c r="A225" s="5"/>
      <c r="B225" s="206"/>
      <c r="C225" s="431">
        <f t="shared" si="21"/>
        <v>191</v>
      </c>
      <c r="D225" s="440" t="s">
        <v>350</v>
      </c>
      <c r="E225" s="239"/>
      <c r="F225" s="534" t="s">
        <v>11</v>
      </c>
      <c r="G225" s="463" t="s">
        <v>351</v>
      </c>
      <c r="H225" s="403" t="s">
        <v>20</v>
      </c>
      <c r="I225" s="403">
        <v>645</v>
      </c>
      <c r="J225" s="580"/>
      <c r="K225" s="579">
        <f t="shared" si="22"/>
        <v>0</v>
      </c>
      <c r="L225" s="10"/>
      <c r="M225" s="5"/>
    </row>
    <row r="226" spans="1:13" ht="30" customHeight="1">
      <c r="A226" s="5"/>
      <c r="B226" s="206"/>
      <c r="C226" s="431">
        <f t="shared" si="21"/>
        <v>192</v>
      </c>
      <c r="D226" s="440" t="s">
        <v>352</v>
      </c>
      <c r="E226" s="239"/>
      <c r="F226" s="534" t="s">
        <v>11</v>
      </c>
      <c r="G226" s="463" t="s">
        <v>353</v>
      </c>
      <c r="H226" s="403" t="s">
        <v>15</v>
      </c>
      <c r="I226" s="403">
        <v>5</v>
      </c>
      <c r="J226" s="580"/>
      <c r="K226" s="577">
        <f t="shared" si="22"/>
        <v>0</v>
      </c>
      <c r="L226" s="10"/>
      <c r="M226" s="5"/>
    </row>
    <row r="227" spans="1:13" ht="30" customHeight="1">
      <c r="A227" s="5"/>
      <c r="B227" s="206"/>
      <c r="C227" s="431">
        <f t="shared" si="21"/>
        <v>193</v>
      </c>
      <c r="D227" s="440" t="s">
        <v>354</v>
      </c>
      <c r="E227" s="239"/>
      <c r="F227" s="534" t="s">
        <v>11</v>
      </c>
      <c r="G227" s="463" t="s">
        <v>355</v>
      </c>
      <c r="H227" s="403" t="s">
        <v>15</v>
      </c>
      <c r="I227" s="403">
        <v>391</v>
      </c>
      <c r="J227" s="580"/>
      <c r="K227" s="579">
        <f t="shared" si="22"/>
        <v>0</v>
      </c>
      <c r="L227" s="10"/>
      <c r="M227" s="5"/>
    </row>
    <row r="228" spans="1:13" ht="30" customHeight="1">
      <c r="A228" s="5"/>
      <c r="B228" s="206"/>
      <c r="C228" s="431">
        <f t="shared" si="21"/>
        <v>194</v>
      </c>
      <c r="D228" s="440" t="s">
        <v>356</v>
      </c>
      <c r="E228" s="239"/>
      <c r="F228" s="534" t="s">
        <v>11</v>
      </c>
      <c r="G228" s="463" t="s">
        <v>357</v>
      </c>
      <c r="H228" s="403" t="s">
        <v>15</v>
      </c>
      <c r="I228" s="403">
        <v>391</v>
      </c>
      <c r="J228" s="580"/>
      <c r="K228" s="577">
        <f t="shared" si="22"/>
        <v>0</v>
      </c>
      <c r="L228" s="10"/>
      <c r="M228" s="5"/>
    </row>
    <row r="229" spans="1:13" ht="30" customHeight="1">
      <c r="A229" s="5"/>
      <c r="B229" s="206"/>
      <c r="C229" s="431">
        <f t="shared" si="21"/>
        <v>195</v>
      </c>
      <c r="D229" s="440" t="s">
        <v>358</v>
      </c>
      <c r="E229" s="239"/>
      <c r="F229" s="534" t="s">
        <v>11</v>
      </c>
      <c r="G229" s="463" t="s">
        <v>359</v>
      </c>
      <c r="H229" s="403" t="s">
        <v>15</v>
      </c>
      <c r="I229" s="403">
        <v>391</v>
      </c>
      <c r="J229" s="580"/>
      <c r="K229" s="579">
        <f t="shared" si="22"/>
        <v>0</v>
      </c>
      <c r="L229" s="10"/>
      <c r="M229" s="5"/>
    </row>
    <row r="230" spans="1:13" ht="30" customHeight="1">
      <c r="A230" s="5"/>
      <c r="B230" s="206"/>
      <c r="C230" s="431">
        <f t="shared" si="21"/>
        <v>196</v>
      </c>
      <c r="D230" s="440" t="s">
        <v>360</v>
      </c>
      <c r="E230" s="239"/>
      <c r="F230" s="534" t="s">
        <v>11</v>
      </c>
      <c r="G230" s="463" t="s">
        <v>361</v>
      </c>
      <c r="H230" s="403" t="s">
        <v>15</v>
      </c>
      <c r="I230" s="403">
        <v>1</v>
      </c>
      <c r="J230" s="580"/>
      <c r="K230" s="579">
        <f t="shared" si="22"/>
        <v>0</v>
      </c>
      <c r="L230" s="10"/>
      <c r="M230" s="5"/>
    </row>
    <row r="231" spans="1:13" ht="30" customHeight="1">
      <c r="A231" s="5"/>
      <c r="B231" s="206"/>
      <c r="C231" s="431">
        <f t="shared" si="21"/>
        <v>197</v>
      </c>
      <c r="D231" s="440" t="s">
        <v>362</v>
      </c>
      <c r="E231" s="239"/>
      <c r="F231" s="534" t="s">
        <v>11</v>
      </c>
      <c r="G231" s="463" t="s">
        <v>363</v>
      </c>
      <c r="H231" s="466" t="s">
        <v>218</v>
      </c>
      <c r="I231" s="467">
        <v>1</v>
      </c>
      <c r="J231" s="580"/>
      <c r="K231" s="579">
        <f t="shared" si="22"/>
        <v>0</v>
      </c>
      <c r="L231" s="10"/>
      <c r="M231" s="5"/>
    </row>
    <row r="232" spans="1:13" ht="30" customHeight="1">
      <c r="A232" s="5"/>
      <c r="B232" s="206"/>
      <c r="C232" s="431">
        <f t="shared" si="21"/>
        <v>198</v>
      </c>
      <c r="D232" s="440" t="s">
        <v>364</v>
      </c>
      <c r="E232" s="239"/>
      <c r="F232" s="534" t="s">
        <v>11</v>
      </c>
      <c r="G232" s="463" t="s">
        <v>365</v>
      </c>
      <c r="H232" s="403" t="s">
        <v>20</v>
      </c>
      <c r="I232" s="403">
        <v>1</v>
      </c>
      <c r="J232" s="580"/>
      <c r="K232" s="577">
        <f t="shared" si="22"/>
        <v>0</v>
      </c>
      <c r="L232" s="10"/>
      <c r="M232" s="5"/>
    </row>
    <row r="233" spans="1:13" ht="30" customHeight="1" thickBot="1">
      <c r="A233" s="5"/>
      <c r="B233" s="206"/>
      <c r="C233" s="431">
        <f t="shared" si="21"/>
        <v>199</v>
      </c>
      <c r="D233" s="440" t="s">
        <v>366</v>
      </c>
      <c r="E233" s="239"/>
      <c r="F233" s="534" t="s">
        <v>11</v>
      </c>
      <c r="G233" s="463" t="s">
        <v>367</v>
      </c>
      <c r="H233" s="444" t="s">
        <v>20</v>
      </c>
      <c r="I233" s="444">
        <v>1</v>
      </c>
      <c r="J233" s="580"/>
      <c r="K233" s="590">
        <f t="shared" si="22"/>
        <v>0</v>
      </c>
      <c r="L233" s="10"/>
      <c r="M233" s="5"/>
    </row>
    <row r="234" spans="1:13" ht="30" customHeight="1" thickBot="1">
      <c r="A234" s="5"/>
      <c r="B234" s="206"/>
      <c r="C234" s="521"/>
      <c r="D234" s="432"/>
      <c r="E234" s="432"/>
      <c r="F234" s="432"/>
      <c r="G234" s="490"/>
      <c r="H234" s="432"/>
      <c r="I234" s="491"/>
      <c r="J234" s="306" t="s">
        <v>27</v>
      </c>
      <c r="K234" s="569">
        <f>SUM(K197:K233)</f>
        <v>0</v>
      </c>
      <c r="L234" s="10"/>
      <c r="M234" s="5"/>
    </row>
    <row r="235" spans="1:13" ht="45.75" customHeight="1" thickBot="1">
      <c r="A235" s="5"/>
      <c r="B235" s="206"/>
      <c r="C235" s="535">
        <v>200</v>
      </c>
      <c r="D235" s="426" t="s">
        <v>368</v>
      </c>
      <c r="E235" s="535" t="s">
        <v>11</v>
      </c>
      <c r="F235" s="315"/>
      <c r="G235" s="455" t="s">
        <v>369</v>
      </c>
      <c r="H235" s="523"/>
      <c r="I235" s="496"/>
      <c r="J235" s="454"/>
      <c r="K235" s="415"/>
      <c r="L235" s="10"/>
      <c r="M235" s="5"/>
    </row>
    <row r="236" spans="1:13" ht="30" customHeight="1">
      <c r="A236" s="5"/>
      <c r="B236" s="206"/>
      <c r="C236" s="437">
        <f>1+C235</f>
        <v>201</v>
      </c>
      <c r="D236" s="438" t="s">
        <v>370</v>
      </c>
      <c r="E236" s="292"/>
      <c r="F236" s="232" t="s">
        <v>11</v>
      </c>
      <c r="G236" s="462" t="s">
        <v>371</v>
      </c>
      <c r="H236" s="409" t="s">
        <v>15</v>
      </c>
      <c r="I236" s="409">
        <v>68</v>
      </c>
      <c r="J236" s="580"/>
      <c r="K236" s="587">
        <f>I236*J236</f>
        <v>0</v>
      </c>
      <c r="L236" s="10"/>
      <c r="M236" s="5"/>
    </row>
    <row r="237" spans="1:13" ht="30" customHeight="1">
      <c r="A237" s="5"/>
      <c r="B237" s="206"/>
      <c r="C237" s="431">
        <f t="shared" ref="C237:C250" si="23">1+C236</f>
        <v>202</v>
      </c>
      <c r="D237" s="440" t="s">
        <v>372</v>
      </c>
      <c r="E237" s="239"/>
      <c r="F237" s="534" t="s">
        <v>11</v>
      </c>
      <c r="G237" s="463" t="s">
        <v>373</v>
      </c>
      <c r="H237" s="403" t="s">
        <v>15</v>
      </c>
      <c r="I237" s="403">
        <v>63</v>
      </c>
      <c r="J237" s="580"/>
      <c r="K237" s="577">
        <f t="shared" ref="K237:K250" si="24">I237*J237</f>
        <v>0</v>
      </c>
      <c r="L237" s="10"/>
      <c r="M237" s="5"/>
    </row>
    <row r="238" spans="1:13" ht="30" customHeight="1">
      <c r="A238" s="5"/>
      <c r="B238" s="206"/>
      <c r="C238" s="431">
        <f t="shared" si="23"/>
        <v>203</v>
      </c>
      <c r="D238" s="440" t="s">
        <v>374</v>
      </c>
      <c r="E238" s="239"/>
      <c r="F238" s="534" t="s">
        <v>11</v>
      </c>
      <c r="G238" s="463" t="s">
        <v>375</v>
      </c>
      <c r="H238" s="403" t="s">
        <v>15</v>
      </c>
      <c r="I238" s="403">
        <v>52</v>
      </c>
      <c r="J238" s="580"/>
      <c r="K238" s="588">
        <f t="shared" si="24"/>
        <v>0</v>
      </c>
      <c r="L238" s="10"/>
      <c r="M238" s="5"/>
    </row>
    <row r="239" spans="1:13" ht="30" customHeight="1">
      <c r="A239" s="5"/>
      <c r="B239" s="206"/>
      <c r="C239" s="431">
        <f t="shared" si="23"/>
        <v>204</v>
      </c>
      <c r="D239" s="440" t="s">
        <v>376</v>
      </c>
      <c r="E239" s="239"/>
      <c r="F239" s="534" t="s">
        <v>11</v>
      </c>
      <c r="G239" s="463" t="s">
        <v>377</v>
      </c>
      <c r="H239" s="403" t="s">
        <v>15</v>
      </c>
      <c r="I239" s="403">
        <v>84</v>
      </c>
      <c r="J239" s="580"/>
      <c r="K239" s="579">
        <f t="shared" si="24"/>
        <v>0</v>
      </c>
      <c r="L239" s="10"/>
      <c r="M239" s="5"/>
    </row>
    <row r="240" spans="1:13" ht="30" customHeight="1">
      <c r="A240" s="5"/>
      <c r="B240" s="206"/>
      <c r="C240" s="431">
        <f t="shared" si="23"/>
        <v>205</v>
      </c>
      <c r="D240" s="440" t="s">
        <v>378</v>
      </c>
      <c r="E240" s="239"/>
      <c r="F240" s="534" t="s">
        <v>11</v>
      </c>
      <c r="G240" s="468" t="s">
        <v>379</v>
      </c>
      <c r="H240" s="403" t="s">
        <v>15</v>
      </c>
      <c r="I240" s="403">
        <v>172</v>
      </c>
      <c r="J240" s="580"/>
      <c r="K240" s="578">
        <f t="shared" si="24"/>
        <v>0</v>
      </c>
      <c r="L240" s="10"/>
      <c r="M240" s="5"/>
    </row>
    <row r="241" spans="1:13" ht="30" customHeight="1">
      <c r="A241" s="5"/>
      <c r="B241" s="206"/>
      <c r="C241" s="431">
        <f t="shared" si="23"/>
        <v>206</v>
      </c>
      <c r="D241" s="440" t="s">
        <v>380</v>
      </c>
      <c r="E241" s="239"/>
      <c r="F241" s="534" t="s">
        <v>11</v>
      </c>
      <c r="G241" s="462" t="s">
        <v>381</v>
      </c>
      <c r="H241" s="403" t="s">
        <v>15</v>
      </c>
      <c r="I241" s="403">
        <v>155</v>
      </c>
      <c r="J241" s="580"/>
      <c r="K241" s="577">
        <f t="shared" si="24"/>
        <v>0</v>
      </c>
      <c r="L241" s="10"/>
      <c r="M241" s="5"/>
    </row>
    <row r="242" spans="1:13" ht="30" customHeight="1">
      <c r="A242" s="5"/>
      <c r="B242" s="206"/>
      <c r="C242" s="431">
        <f t="shared" si="23"/>
        <v>207</v>
      </c>
      <c r="D242" s="440" t="s">
        <v>382</v>
      </c>
      <c r="E242" s="239"/>
      <c r="F242" s="534" t="s">
        <v>11</v>
      </c>
      <c r="G242" s="463" t="s">
        <v>383</v>
      </c>
      <c r="H242" s="403" t="s">
        <v>15</v>
      </c>
      <c r="I242" s="403">
        <v>271</v>
      </c>
      <c r="J242" s="580"/>
      <c r="K242" s="579">
        <f t="shared" si="24"/>
        <v>0</v>
      </c>
      <c r="L242" s="10"/>
      <c r="M242" s="5"/>
    </row>
    <row r="243" spans="1:13" ht="30" customHeight="1">
      <c r="A243" s="5"/>
      <c r="B243" s="206"/>
      <c r="C243" s="431">
        <f t="shared" si="23"/>
        <v>208</v>
      </c>
      <c r="D243" s="440" t="s">
        <v>384</v>
      </c>
      <c r="E243" s="239"/>
      <c r="F243" s="534" t="s">
        <v>11</v>
      </c>
      <c r="G243" s="463" t="s">
        <v>385</v>
      </c>
      <c r="H243" s="403" t="s">
        <v>15</v>
      </c>
      <c r="I243" s="403">
        <v>143</v>
      </c>
      <c r="J243" s="580"/>
      <c r="K243" s="579">
        <f t="shared" si="24"/>
        <v>0</v>
      </c>
      <c r="L243" s="10"/>
      <c r="M243" s="5"/>
    </row>
    <row r="244" spans="1:13" ht="30" customHeight="1">
      <c r="A244" s="5"/>
      <c r="B244" s="206"/>
      <c r="C244" s="431">
        <f t="shared" si="23"/>
        <v>209</v>
      </c>
      <c r="D244" s="440" t="s">
        <v>386</v>
      </c>
      <c r="E244" s="239"/>
      <c r="F244" s="534" t="s">
        <v>11</v>
      </c>
      <c r="G244" s="463" t="s">
        <v>387</v>
      </c>
      <c r="H244" s="403" t="s">
        <v>15</v>
      </c>
      <c r="I244" s="403">
        <v>85</v>
      </c>
      <c r="J244" s="580"/>
      <c r="K244" s="577">
        <f t="shared" si="24"/>
        <v>0</v>
      </c>
      <c r="L244" s="10"/>
      <c r="M244" s="5"/>
    </row>
    <row r="245" spans="1:13" ht="30" customHeight="1">
      <c r="A245" s="5"/>
      <c r="B245" s="206"/>
      <c r="C245" s="431">
        <f t="shared" si="23"/>
        <v>210</v>
      </c>
      <c r="D245" s="440" t="s">
        <v>388</v>
      </c>
      <c r="E245" s="239"/>
      <c r="F245" s="534" t="s">
        <v>11</v>
      </c>
      <c r="G245" s="463" t="s">
        <v>389</v>
      </c>
      <c r="H245" s="444" t="s">
        <v>20</v>
      </c>
      <c r="I245" s="444">
        <v>4</v>
      </c>
      <c r="J245" s="580"/>
      <c r="K245" s="579">
        <f t="shared" si="24"/>
        <v>0</v>
      </c>
      <c r="L245" s="10"/>
      <c r="M245" s="5"/>
    </row>
    <row r="246" spans="1:13" ht="30" customHeight="1">
      <c r="A246" s="5"/>
      <c r="B246" s="206"/>
      <c r="C246" s="431">
        <f t="shared" si="23"/>
        <v>211</v>
      </c>
      <c r="D246" s="440" t="s">
        <v>390</v>
      </c>
      <c r="E246" s="239"/>
      <c r="F246" s="534" t="s">
        <v>11</v>
      </c>
      <c r="G246" s="463" t="s">
        <v>391</v>
      </c>
      <c r="H246" s="403" t="s">
        <v>20</v>
      </c>
      <c r="I246" s="403">
        <v>2</v>
      </c>
      <c r="J246" s="580"/>
      <c r="K246" s="579">
        <f t="shared" si="24"/>
        <v>0</v>
      </c>
      <c r="L246" s="10"/>
      <c r="M246" s="5"/>
    </row>
    <row r="247" spans="1:13" ht="30" customHeight="1">
      <c r="A247" s="5"/>
      <c r="B247" s="206"/>
      <c r="C247" s="431">
        <f t="shared" si="23"/>
        <v>212</v>
      </c>
      <c r="D247" s="440" t="s">
        <v>392</v>
      </c>
      <c r="E247" s="239"/>
      <c r="F247" s="534" t="s">
        <v>11</v>
      </c>
      <c r="G247" s="463" t="s">
        <v>393</v>
      </c>
      <c r="H247" s="403" t="s">
        <v>20</v>
      </c>
      <c r="I247" s="403">
        <v>8</v>
      </c>
      <c r="J247" s="580"/>
      <c r="K247" s="579">
        <f t="shared" si="24"/>
        <v>0</v>
      </c>
      <c r="L247" s="10"/>
      <c r="M247" s="5"/>
    </row>
    <row r="248" spans="1:13" ht="30" customHeight="1">
      <c r="A248" s="5"/>
      <c r="B248" s="206"/>
      <c r="C248" s="431">
        <f t="shared" si="23"/>
        <v>213</v>
      </c>
      <c r="D248" s="440" t="s">
        <v>394</v>
      </c>
      <c r="E248" s="239"/>
      <c r="F248" s="534" t="s">
        <v>11</v>
      </c>
      <c r="G248" s="463" t="s">
        <v>395</v>
      </c>
      <c r="H248" s="403" t="s">
        <v>20</v>
      </c>
      <c r="I248" s="403">
        <v>7</v>
      </c>
      <c r="J248" s="580"/>
      <c r="K248" s="579">
        <f t="shared" si="24"/>
        <v>0</v>
      </c>
      <c r="L248" s="10"/>
      <c r="M248" s="5"/>
    </row>
    <row r="249" spans="1:13" ht="30" customHeight="1">
      <c r="A249" s="5"/>
      <c r="B249" s="206"/>
      <c r="C249" s="431">
        <f t="shared" si="23"/>
        <v>214</v>
      </c>
      <c r="D249" s="440" t="s">
        <v>396</v>
      </c>
      <c r="E249" s="239"/>
      <c r="F249" s="534" t="s">
        <v>11</v>
      </c>
      <c r="G249" s="463" t="s">
        <v>397</v>
      </c>
      <c r="H249" s="423" t="s">
        <v>398</v>
      </c>
      <c r="I249" s="469">
        <v>78.900000000000006</v>
      </c>
      <c r="J249" s="580"/>
      <c r="K249" s="578">
        <f t="shared" si="24"/>
        <v>0</v>
      </c>
      <c r="L249" s="10"/>
      <c r="M249" s="5"/>
    </row>
    <row r="250" spans="1:13" ht="30" customHeight="1" thickBot="1">
      <c r="A250" s="5"/>
      <c r="B250" s="206"/>
      <c r="C250" s="431">
        <f t="shared" si="23"/>
        <v>215</v>
      </c>
      <c r="D250" s="440" t="s">
        <v>399</v>
      </c>
      <c r="E250" s="239"/>
      <c r="F250" s="534" t="s">
        <v>11</v>
      </c>
      <c r="G250" s="463" t="s">
        <v>400</v>
      </c>
      <c r="H250" s="417" t="s">
        <v>398</v>
      </c>
      <c r="I250" s="467">
        <v>5</v>
      </c>
      <c r="J250" s="580"/>
      <c r="K250" s="578">
        <f t="shared" si="24"/>
        <v>0</v>
      </c>
      <c r="L250" s="10"/>
      <c r="M250" s="5"/>
    </row>
    <row r="251" spans="1:13" ht="30" customHeight="1" thickBot="1">
      <c r="A251" s="5"/>
      <c r="B251" s="206"/>
      <c r="C251" s="521"/>
      <c r="D251" s="432"/>
      <c r="E251" s="432"/>
      <c r="F251" s="432"/>
      <c r="G251" s="490"/>
      <c r="H251" s="432"/>
      <c r="I251" s="491"/>
      <c r="J251" s="306" t="s">
        <v>27</v>
      </c>
      <c r="K251" s="569">
        <f>SUM(K236:K250)</f>
        <v>0</v>
      </c>
      <c r="L251" s="10"/>
      <c r="M251" s="5"/>
    </row>
    <row r="252" spans="1:13" ht="30" customHeight="1" thickBot="1">
      <c r="A252" s="5"/>
      <c r="B252" s="206"/>
      <c r="C252" s="253">
        <v>216</v>
      </c>
      <c r="D252" s="426" t="s">
        <v>401</v>
      </c>
      <c r="E252" s="258" t="s">
        <v>11</v>
      </c>
      <c r="F252" s="315"/>
      <c r="G252" s="455" t="s">
        <v>402</v>
      </c>
      <c r="H252" s="524"/>
      <c r="I252" s="509"/>
      <c r="J252" s="454"/>
      <c r="K252" s="415"/>
      <c r="L252" s="10"/>
      <c r="M252" s="5"/>
    </row>
    <row r="253" spans="1:13" ht="30" customHeight="1">
      <c r="A253" s="5"/>
      <c r="B253" s="206"/>
      <c r="C253" s="437">
        <f>1+C252</f>
        <v>217</v>
      </c>
      <c r="D253" s="408" t="s">
        <v>403</v>
      </c>
      <c r="E253" s="292"/>
      <c r="F253" s="232" t="s">
        <v>11</v>
      </c>
      <c r="G253" s="407" t="s">
        <v>404</v>
      </c>
      <c r="H253" s="409" t="s">
        <v>15</v>
      </c>
      <c r="I253" s="511">
        <v>18</v>
      </c>
      <c r="J253" s="580"/>
      <c r="K253" s="589">
        <f>I253*J253</f>
        <v>0</v>
      </c>
      <c r="L253" s="10"/>
      <c r="M253" s="5"/>
    </row>
    <row r="254" spans="1:13" ht="30" customHeight="1">
      <c r="A254" s="5"/>
      <c r="B254" s="206"/>
      <c r="C254" s="431">
        <f t="shared" ref="C254:C271" si="25">1+C253</f>
        <v>218</v>
      </c>
      <c r="D254" s="405" t="s">
        <v>405</v>
      </c>
      <c r="E254" s="239"/>
      <c r="F254" s="534" t="s">
        <v>11</v>
      </c>
      <c r="G254" s="404" t="s">
        <v>406</v>
      </c>
      <c r="H254" s="403" t="s">
        <v>15</v>
      </c>
      <c r="I254" s="470">
        <v>141</v>
      </c>
      <c r="J254" s="580"/>
      <c r="K254" s="579">
        <f t="shared" ref="K254:K271" si="26">I254*J254</f>
        <v>0</v>
      </c>
      <c r="L254" s="10"/>
      <c r="M254" s="5"/>
    </row>
    <row r="255" spans="1:13" ht="30" customHeight="1">
      <c r="A255" s="5"/>
      <c r="B255" s="206"/>
      <c r="C255" s="431">
        <f t="shared" si="25"/>
        <v>219</v>
      </c>
      <c r="D255" s="405" t="s">
        <v>407</v>
      </c>
      <c r="E255" s="239"/>
      <c r="F255" s="534" t="s">
        <v>11</v>
      </c>
      <c r="G255" s="404" t="s">
        <v>408</v>
      </c>
      <c r="H255" s="403" t="s">
        <v>15</v>
      </c>
      <c r="I255" s="470">
        <v>2</v>
      </c>
      <c r="J255" s="580"/>
      <c r="K255" s="579">
        <f t="shared" si="26"/>
        <v>0</v>
      </c>
      <c r="L255" s="10"/>
      <c r="M255" s="5"/>
    </row>
    <row r="256" spans="1:13" ht="30" customHeight="1">
      <c r="A256" s="5"/>
      <c r="B256" s="206"/>
      <c r="C256" s="431">
        <f t="shared" si="25"/>
        <v>220</v>
      </c>
      <c r="D256" s="405" t="s">
        <v>409</v>
      </c>
      <c r="E256" s="239"/>
      <c r="F256" s="534" t="s">
        <v>11</v>
      </c>
      <c r="G256" s="404" t="s">
        <v>410</v>
      </c>
      <c r="H256" s="403" t="s">
        <v>15</v>
      </c>
      <c r="I256" s="470">
        <v>2</v>
      </c>
      <c r="J256" s="580"/>
      <c r="K256" s="579">
        <f t="shared" si="26"/>
        <v>0</v>
      </c>
      <c r="L256" s="10"/>
      <c r="M256" s="5"/>
    </row>
    <row r="257" spans="1:13" ht="30" customHeight="1">
      <c r="A257" s="5"/>
      <c r="B257" s="206"/>
      <c r="C257" s="431">
        <f t="shared" si="25"/>
        <v>221</v>
      </c>
      <c r="D257" s="405" t="s">
        <v>411</v>
      </c>
      <c r="E257" s="239"/>
      <c r="F257" s="534" t="s">
        <v>11</v>
      </c>
      <c r="G257" s="404" t="s">
        <v>412</v>
      </c>
      <c r="H257" s="403" t="s">
        <v>15</v>
      </c>
      <c r="I257" s="470">
        <v>6</v>
      </c>
      <c r="J257" s="580"/>
      <c r="K257" s="579">
        <f t="shared" si="26"/>
        <v>0</v>
      </c>
      <c r="L257" s="10"/>
      <c r="M257" s="5"/>
    </row>
    <row r="258" spans="1:13" ht="30" customHeight="1">
      <c r="A258" s="5"/>
      <c r="B258" s="206"/>
      <c r="C258" s="431">
        <f t="shared" si="25"/>
        <v>222</v>
      </c>
      <c r="D258" s="405" t="s">
        <v>413</v>
      </c>
      <c r="E258" s="239"/>
      <c r="F258" s="534" t="s">
        <v>11</v>
      </c>
      <c r="G258" s="404" t="s">
        <v>414</v>
      </c>
      <c r="H258" s="403" t="s">
        <v>15</v>
      </c>
      <c r="I258" s="470">
        <v>143</v>
      </c>
      <c r="J258" s="580"/>
      <c r="K258" s="577">
        <f t="shared" si="26"/>
        <v>0</v>
      </c>
      <c r="L258" s="10"/>
      <c r="M258" s="5"/>
    </row>
    <row r="259" spans="1:13" ht="30" customHeight="1">
      <c r="A259" s="5"/>
      <c r="B259" s="206"/>
      <c r="C259" s="431">
        <f t="shared" si="25"/>
        <v>223</v>
      </c>
      <c r="D259" s="405" t="s">
        <v>415</v>
      </c>
      <c r="E259" s="239"/>
      <c r="F259" s="534" t="s">
        <v>11</v>
      </c>
      <c r="G259" s="404" t="s">
        <v>416</v>
      </c>
      <c r="H259" s="403" t="s">
        <v>15</v>
      </c>
      <c r="I259" s="470">
        <v>1</v>
      </c>
      <c r="J259" s="580"/>
      <c r="K259" s="579">
        <f t="shared" si="26"/>
        <v>0</v>
      </c>
      <c r="L259" s="10"/>
      <c r="M259" s="5"/>
    </row>
    <row r="260" spans="1:13" ht="30" customHeight="1">
      <c r="A260" s="5"/>
      <c r="B260" s="206"/>
      <c r="C260" s="431">
        <f t="shared" si="25"/>
        <v>224</v>
      </c>
      <c r="D260" s="405" t="s">
        <v>417</v>
      </c>
      <c r="E260" s="239"/>
      <c r="F260" s="534" t="s">
        <v>11</v>
      </c>
      <c r="G260" s="404" t="s">
        <v>418</v>
      </c>
      <c r="H260" s="403" t="s">
        <v>20</v>
      </c>
      <c r="I260" s="467">
        <v>2</v>
      </c>
      <c r="J260" s="580"/>
      <c r="K260" s="579">
        <f t="shared" si="26"/>
        <v>0</v>
      </c>
      <c r="L260" s="10"/>
      <c r="M260" s="5"/>
    </row>
    <row r="261" spans="1:13" ht="30" customHeight="1">
      <c r="A261" s="5"/>
      <c r="B261" s="206"/>
      <c r="C261" s="431">
        <f t="shared" si="25"/>
        <v>225</v>
      </c>
      <c r="D261" s="403" t="s">
        <v>419</v>
      </c>
      <c r="E261" s="239"/>
      <c r="F261" s="534" t="s">
        <v>11</v>
      </c>
      <c r="G261" s="404" t="s">
        <v>420</v>
      </c>
      <c r="H261" s="403" t="s">
        <v>20</v>
      </c>
      <c r="I261" s="470">
        <v>7</v>
      </c>
      <c r="J261" s="580"/>
      <c r="K261" s="577">
        <f t="shared" si="26"/>
        <v>0</v>
      </c>
      <c r="L261" s="10"/>
      <c r="M261" s="5"/>
    </row>
    <row r="262" spans="1:13" ht="30" customHeight="1">
      <c r="A262" s="5"/>
      <c r="B262" s="206"/>
      <c r="C262" s="431">
        <f t="shared" si="25"/>
        <v>226</v>
      </c>
      <c r="D262" s="403" t="s">
        <v>421</v>
      </c>
      <c r="E262" s="239"/>
      <c r="F262" s="534" t="s">
        <v>11</v>
      </c>
      <c r="G262" s="404" t="s">
        <v>422</v>
      </c>
      <c r="H262" s="403" t="s">
        <v>20</v>
      </c>
      <c r="I262" s="470">
        <v>2</v>
      </c>
      <c r="J262" s="580"/>
      <c r="K262" s="579">
        <f t="shared" si="26"/>
        <v>0</v>
      </c>
      <c r="L262" s="10"/>
      <c r="M262" s="5"/>
    </row>
    <row r="263" spans="1:13" ht="30" customHeight="1">
      <c r="A263" s="5"/>
      <c r="B263" s="206"/>
      <c r="C263" s="431">
        <f t="shared" si="25"/>
        <v>227</v>
      </c>
      <c r="D263" s="403" t="s">
        <v>423</v>
      </c>
      <c r="E263" s="239"/>
      <c r="F263" s="534" t="s">
        <v>11</v>
      </c>
      <c r="G263" s="404" t="s">
        <v>424</v>
      </c>
      <c r="H263" s="403" t="s">
        <v>20</v>
      </c>
      <c r="I263" s="470">
        <v>2</v>
      </c>
      <c r="J263" s="580"/>
      <c r="K263" s="579">
        <f t="shared" si="26"/>
        <v>0</v>
      </c>
      <c r="L263" s="10"/>
      <c r="M263" s="5"/>
    </row>
    <row r="264" spans="1:13" ht="30" customHeight="1">
      <c r="A264" s="5"/>
      <c r="B264" s="206"/>
      <c r="C264" s="431">
        <f t="shared" si="25"/>
        <v>228</v>
      </c>
      <c r="D264" s="403" t="s">
        <v>425</v>
      </c>
      <c r="E264" s="239"/>
      <c r="F264" s="534" t="s">
        <v>11</v>
      </c>
      <c r="G264" s="404" t="s">
        <v>426</v>
      </c>
      <c r="H264" s="403" t="s">
        <v>20</v>
      </c>
      <c r="I264" s="470">
        <v>7</v>
      </c>
      <c r="J264" s="580"/>
      <c r="K264" s="579">
        <f t="shared" si="26"/>
        <v>0</v>
      </c>
      <c r="L264" s="10"/>
      <c r="M264" s="5"/>
    </row>
    <row r="265" spans="1:13" ht="30" customHeight="1">
      <c r="A265" s="5"/>
      <c r="B265" s="206"/>
      <c r="C265" s="431">
        <f t="shared" si="25"/>
        <v>229</v>
      </c>
      <c r="D265" s="444" t="s">
        <v>427</v>
      </c>
      <c r="E265" s="239"/>
      <c r="F265" s="534" t="s">
        <v>11</v>
      </c>
      <c r="G265" s="404" t="s">
        <v>428</v>
      </c>
      <c r="H265" s="403" t="s">
        <v>20</v>
      </c>
      <c r="I265" s="470">
        <v>2</v>
      </c>
      <c r="J265" s="580"/>
      <c r="K265" s="579">
        <f t="shared" si="26"/>
        <v>0</v>
      </c>
      <c r="L265" s="10"/>
      <c r="M265" s="5"/>
    </row>
    <row r="266" spans="1:13" ht="30" customHeight="1">
      <c r="A266" s="5"/>
      <c r="B266" s="206"/>
      <c r="C266" s="431">
        <f t="shared" si="25"/>
        <v>230</v>
      </c>
      <c r="D266" s="444" t="s">
        <v>429</v>
      </c>
      <c r="E266" s="239"/>
      <c r="F266" s="534" t="s">
        <v>11</v>
      </c>
      <c r="G266" s="404" t="s">
        <v>430</v>
      </c>
      <c r="H266" s="403" t="s">
        <v>20</v>
      </c>
      <c r="I266" s="470">
        <v>4</v>
      </c>
      <c r="J266" s="580"/>
      <c r="K266" s="579">
        <f t="shared" si="26"/>
        <v>0</v>
      </c>
      <c r="L266" s="10"/>
      <c r="M266" s="5"/>
    </row>
    <row r="267" spans="1:13" ht="30" customHeight="1">
      <c r="A267" s="5"/>
      <c r="B267" s="206"/>
      <c r="C267" s="431">
        <f t="shared" si="25"/>
        <v>231</v>
      </c>
      <c r="D267" s="444" t="s">
        <v>431</v>
      </c>
      <c r="E267" s="239"/>
      <c r="F267" s="534" t="s">
        <v>11</v>
      </c>
      <c r="G267" s="404" t="s">
        <v>432</v>
      </c>
      <c r="H267" s="403" t="s">
        <v>20</v>
      </c>
      <c r="I267" s="470">
        <v>2</v>
      </c>
      <c r="J267" s="580"/>
      <c r="K267" s="579">
        <f t="shared" si="26"/>
        <v>0</v>
      </c>
      <c r="L267" s="10"/>
      <c r="M267" s="5"/>
    </row>
    <row r="268" spans="1:13" ht="30" customHeight="1">
      <c r="A268" s="5"/>
      <c r="B268" s="206"/>
      <c r="C268" s="431">
        <f t="shared" si="25"/>
        <v>232</v>
      </c>
      <c r="D268" s="403" t="s">
        <v>433</v>
      </c>
      <c r="E268" s="239"/>
      <c r="F268" s="534" t="s">
        <v>11</v>
      </c>
      <c r="G268" s="404" t="s">
        <v>434</v>
      </c>
      <c r="H268" s="403" t="s">
        <v>20</v>
      </c>
      <c r="I268" s="470">
        <v>2</v>
      </c>
      <c r="J268" s="580"/>
      <c r="K268" s="579">
        <f t="shared" si="26"/>
        <v>0</v>
      </c>
      <c r="L268" s="10"/>
      <c r="M268" s="5"/>
    </row>
    <row r="269" spans="1:13" ht="30" customHeight="1">
      <c r="A269" s="5"/>
      <c r="B269" s="206"/>
      <c r="C269" s="431">
        <f t="shared" si="25"/>
        <v>233</v>
      </c>
      <c r="D269" s="444" t="s">
        <v>435</v>
      </c>
      <c r="E269" s="239"/>
      <c r="F269" s="534" t="s">
        <v>11</v>
      </c>
      <c r="G269" s="404" t="s">
        <v>436</v>
      </c>
      <c r="H269" s="403" t="s">
        <v>20</v>
      </c>
      <c r="I269" s="467">
        <v>2</v>
      </c>
      <c r="J269" s="580"/>
      <c r="K269" s="579">
        <f t="shared" si="26"/>
        <v>0</v>
      </c>
      <c r="L269" s="10"/>
      <c r="M269" s="5"/>
    </row>
    <row r="270" spans="1:13" ht="30" customHeight="1">
      <c r="A270" s="5"/>
      <c r="B270" s="206"/>
      <c r="C270" s="431">
        <f t="shared" si="25"/>
        <v>234</v>
      </c>
      <c r="D270" s="403" t="s">
        <v>437</v>
      </c>
      <c r="E270" s="239"/>
      <c r="F270" s="534" t="s">
        <v>11</v>
      </c>
      <c r="G270" s="404" t="s">
        <v>438</v>
      </c>
      <c r="H270" s="403" t="s">
        <v>20</v>
      </c>
      <c r="I270" s="467">
        <v>2</v>
      </c>
      <c r="J270" s="580"/>
      <c r="K270" s="577">
        <f t="shared" si="26"/>
        <v>0</v>
      </c>
      <c r="L270" s="10"/>
      <c r="M270" s="5"/>
    </row>
    <row r="271" spans="1:13" ht="30" customHeight="1" thickBot="1">
      <c r="A271" s="5"/>
      <c r="B271" s="206"/>
      <c r="C271" s="431">
        <f t="shared" si="25"/>
        <v>235</v>
      </c>
      <c r="D271" s="405" t="s">
        <v>439</v>
      </c>
      <c r="E271" s="239"/>
      <c r="F271" s="534" t="s">
        <v>11</v>
      </c>
      <c r="G271" s="404" t="s">
        <v>440</v>
      </c>
      <c r="H271" s="403" t="s">
        <v>20</v>
      </c>
      <c r="I271" s="467">
        <v>1</v>
      </c>
      <c r="J271" s="580"/>
      <c r="K271" s="590">
        <f t="shared" si="26"/>
        <v>0</v>
      </c>
      <c r="L271" s="10"/>
      <c r="M271" s="5"/>
    </row>
    <row r="272" spans="1:13" ht="30" customHeight="1" thickBot="1">
      <c r="A272" s="5"/>
      <c r="B272" s="206"/>
      <c r="C272" s="521"/>
      <c r="D272" s="432"/>
      <c r="E272" s="432"/>
      <c r="F272" s="432"/>
      <c r="G272" s="490"/>
      <c r="H272" s="432"/>
      <c r="I272" s="491"/>
      <c r="J272" s="306" t="s">
        <v>27</v>
      </c>
      <c r="K272" s="569">
        <f>SUM(K253:K271)</f>
        <v>0</v>
      </c>
      <c r="L272" s="10"/>
      <c r="M272" s="5"/>
    </row>
    <row r="273" spans="1:13" ht="30" customHeight="1" thickBot="1">
      <c r="A273" s="5"/>
      <c r="B273" s="206"/>
      <c r="C273" s="253">
        <v>236</v>
      </c>
      <c r="D273" s="426" t="s">
        <v>441</v>
      </c>
      <c r="E273" s="258" t="s">
        <v>11</v>
      </c>
      <c r="F273" s="315"/>
      <c r="G273" s="455" t="s">
        <v>442</v>
      </c>
      <c r="H273" s="524"/>
      <c r="I273" s="509"/>
      <c r="J273" s="454"/>
      <c r="K273" s="415"/>
      <c r="L273" s="10"/>
      <c r="M273" s="5"/>
    </row>
    <row r="274" spans="1:13" ht="30" customHeight="1">
      <c r="A274" s="5"/>
      <c r="B274" s="206"/>
      <c r="C274" s="437">
        <f>1+C273</f>
        <v>237</v>
      </c>
      <c r="D274" s="438" t="s">
        <v>443</v>
      </c>
      <c r="E274" s="292"/>
      <c r="F274" s="232" t="s">
        <v>11</v>
      </c>
      <c r="G274" s="462" t="s">
        <v>444</v>
      </c>
      <c r="H274" s="423" t="s">
        <v>33</v>
      </c>
      <c r="I274" s="418">
        <v>1600</v>
      </c>
      <c r="J274" s="580"/>
      <c r="K274" s="589">
        <f>I274*J274</f>
        <v>0</v>
      </c>
      <c r="L274" s="10"/>
      <c r="M274" s="5"/>
    </row>
    <row r="275" spans="1:13" ht="30" customHeight="1">
      <c r="A275" s="5"/>
      <c r="B275" s="206"/>
      <c r="C275" s="431">
        <f t="shared" ref="C275:C278" si="27">1+C274</f>
        <v>238</v>
      </c>
      <c r="D275" s="440" t="s">
        <v>445</v>
      </c>
      <c r="E275" s="239"/>
      <c r="F275" s="534" t="s">
        <v>11</v>
      </c>
      <c r="G275" s="463" t="s">
        <v>446</v>
      </c>
      <c r="H275" s="471" t="s">
        <v>33</v>
      </c>
      <c r="I275" s="418">
        <v>244</v>
      </c>
      <c r="J275" s="580"/>
      <c r="K275" s="588">
        <f t="shared" ref="K275:K278" si="28">I275*J275</f>
        <v>0</v>
      </c>
      <c r="L275" s="10"/>
      <c r="M275" s="5"/>
    </row>
    <row r="276" spans="1:13" ht="30" customHeight="1">
      <c r="A276" s="5"/>
      <c r="B276" s="206"/>
      <c r="C276" s="431">
        <f t="shared" si="27"/>
        <v>239</v>
      </c>
      <c r="D276" s="440" t="s">
        <v>447</v>
      </c>
      <c r="E276" s="239"/>
      <c r="F276" s="534" t="s">
        <v>11</v>
      </c>
      <c r="G276" s="463" t="s">
        <v>448</v>
      </c>
      <c r="H276" s="417" t="s">
        <v>20</v>
      </c>
      <c r="I276" s="418">
        <v>2</v>
      </c>
      <c r="J276" s="580"/>
      <c r="K276" s="588">
        <f t="shared" si="28"/>
        <v>0</v>
      </c>
      <c r="L276" s="10"/>
      <c r="M276" s="5"/>
    </row>
    <row r="277" spans="1:13" ht="30" customHeight="1">
      <c r="A277" s="5"/>
      <c r="B277" s="206"/>
      <c r="C277" s="431">
        <f t="shared" si="27"/>
        <v>240</v>
      </c>
      <c r="D277" s="440" t="s">
        <v>449</v>
      </c>
      <c r="E277" s="239"/>
      <c r="F277" s="534" t="s">
        <v>11</v>
      </c>
      <c r="G277" s="463" t="s">
        <v>450</v>
      </c>
      <c r="H277" s="471" t="s">
        <v>33</v>
      </c>
      <c r="I277" s="418">
        <v>1057</v>
      </c>
      <c r="J277" s="580"/>
      <c r="K277" s="579">
        <f t="shared" si="28"/>
        <v>0</v>
      </c>
      <c r="L277" s="10"/>
      <c r="M277" s="5"/>
    </row>
    <row r="278" spans="1:13" ht="30" customHeight="1" thickBot="1">
      <c r="A278" s="5"/>
      <c r="B278" s="206"/>
      <c r="C278" s="431">
        <f t="shared" si="27"/>
        <v>241</v>
      </c>
      <c r="D278" s="440" t="s">
        <v>451</v>
      </c>
      <c r="E278" s="239"/>
      <c r="F278" s="534" t="s">
        <v>11</v>
      </c>
      <c r="G278" s="482" t="s">
        <v>452</v>
      </c>
      <c r="H278" s="417" t="s">
        <v>20</v>
      </c>
      <c r="I278" s="419">
        <v>1</v>
      </c>
      <c r="J278" s="580"/>
      <c r="K278" s="578">
        <f t="shared" si="28"/>
        <v>0</v>
      </c>
      <c r="L278" s="10"/>
      <c r="M278" s="5"/>
    </row>
    <row r="279" spans="1:13" ht="30" customHeight="1" thickBot="1">
      <c r="A279" s="5"/>
      <c r="B279" s="206"/>
      <c r="C279" s="521"/>
      <c r="D279" s="432"/>
      <c r="E279" s="432"/>
      <c r="F279" s="432"/>
      <c r="G279" s="490"/>
      <c r="H279" s="432"/>
      <c r="I279" s="491"/>
      <c r="J279" s="306" t="s">
        <v>27</v>
      </c>
      <c r="K279" s="307">
        <f>SUM(K274:K278)</f>
        <v>0</v>
      </c>
      <c r="L279" s="10"/>
      <c r="M279" s="5"/>
    </row>
    <row r="280" spans="1:13" ht="30" customHeight="1" thickBot="1">
      <c r="A280" s="5"/>
      <c r="B280" s="206"/>
      <c r="C280" s="253">
        <v>242</v>
      </c>
      <c r="D280" s="426" t="s">
        <v>453</v>
      </c>
      <c r="E280" s="258" t="s">
        <v>11</v>
      </c>
      <c r="F280" s="315"/>
      <c r="G280" s="455" t="s">
        <v>454</v>
      </c>
      <c r="H280" s="523"/>
      <c r="I280" s="496"/>
      <c r="J280" s="454"/>
      <c r="K280" s="415"/>
      <c r="L280" s="10"/>
      <c r="M280" s="5"/>
    </row>
    <row r="281" spans="1:13" ht="30" customHeight="1">
      <c r="A281" s="5"/>
      <c r="B281" s="206"/>
      <c r="C281" s="437">
        <f>1+C280</f>
        <v>243</v>
      </c>
      <c r="D281" s="512" t="s">
        <v>455</v>
      </c>
      <c r="E281" s="292"/>
      <c r="F281" s="232" t="s">
        <v>11</v>
      </c>
      <c r="G281" s="513" t="s">
        <v>456</v>
      </c>
      <c r="H281" s="514" t="s">
        <v>20</v>
      </c>
      <c r="I281" s="515">
        <v>1</v>
      </c>
      <c r="J281" s="580"/>
      <c r="K281" s="578">
        <f>I281*J281</f>
        <v>0</v>
      </c>
      <c r="L281" s="10"/>
      <c r="M281" s="5"/>
    </row>
    <row r="282" spans="1:13" ht="30" customHeight="1">
      <c r="A282" s="5"/>
      <c r="B282" s="206"/>
      <c r="C282" s="431">
        <f t="shared" ref="C282:C329" si="29">1+C281</f>
        <v>244</v>
      </c>
      <c r="D282" s="484" t="s">
        <v>457</v>
      </c>
      <c r="E282" s="239"/>
      <c r="F282" s="534" t="s">
        <v>11</v>
      </c>
      <c r="G282" s="472" t="s">
        <v>458</v>
      </c>
      <c r="H282" s="473" t="s">
        <v>20</v>
      </c>
      <c r="I282" s="474">
        <v>3</v>
      </c>
      <c r="J282" s="580"/>
      <c r="K282" s="579">
        <f>I282*J282</f>
        <v>0</v>
      </c>
      <c r="L282" s="10"/>
      <c r="M282" s="5"/>
    </row>
    <row r="283" spans="1:13" ht="30" customHeight="1">
      <c r="A283" s="5"/>
      <c r="B283" s="206"/>
      <c r="C283" s="431">
        <f t="shared" si="29"/>
        <v>245</v>
      </c>
      <c r="D283" s="484" t="s">
        <v>459</v>
      </c>
      <c r="E283" s="239"/>
      <c r="F283" s="534" t="s">
        <v>11</v>
      </c>
      <c r="G283" s="472" t="s">
        <v>460</v>
      </c>
      <c r="H283" s="473" t="s">
        <v>20</v>
      </c>
      <c r="I283" s="474">
        <v>1</v>
      </c>
      <c r="J283" s="580"/>
      <c r="K283" s="579">
        <f t="shared" ref="K283:K329" si="30">I283*J283</f>
        <v>0</v>
      </c>
      <c r="L283" s="10"/>
      <c r="M283" s="5"/>
    </row>
    <row r="284" spans="1:13" ht="30" customHeight="1">
      <c r="A284" s="5"/>
      <c r="B284" s="206"/>
      <c r="C284" s="431">
        <f t="shared" si="29"/>
        <v>246</v>
      </c>
      <c r="D284" s="484" t="s">
        <v>461</v>
      </c>
      <c r="E284" s="239"/>
      <c r="F284" s="534" t="s">
        <v>11</v>
      </c>
      <c r="G284" s="472" t="s">
        <v>462</v>
      </c>
      <c r="H284" s="473" t="s">
        <v>20</v>
      </c>
      <c r="I284" s="474">
        <v>88</v>
      </c>
      <c r="J284" s="580"/>
      <c r="K284" s="579">
        <f t="shared" si="30"/>
        <v>0</v>
      </c>
      <c r="L284" s="10"/>
      <c r="M284" s="5"/>
    </row>
    <row r="285" spans="1:13" ht="30" customHeight="1">
      <c r="A285" s="5"/>
      <c r="B285" s="206"/>
      <c r="C285" s="431">
        <f t="shared" si="29"/>
        <v>247</v>
      </c>
      <c r="D285" s="484" t="s">
        <v>463</v>
      </c>
      <c r="E285" s="239"/>
      <c r="F285" s="534" t="s">
        <v>11</v>
      </c>
      <c r="G285" s="472" t="s">
        <v>464</v>
      </c>
      <c r="H285" s="473" t="s">
        <v>20</v>
      </c>
      <c r="I285" s="474">
        <v>25</v>
      </c>
      <c r="J285" s="580"/>
      <c r="K285" s="579">
        <f t="shared" si="30"/>
        <v>0</v>
      </c>
      <c r="L285" s="10"/>
      <c r="M285" s="5"/>
    </row>
    <row r="286" spans="1:13" ht="30" customHeight="1">
      <c r="A286" s="5"/>
      <c r="B286" s="206"/>
      <c r="C286" s="431">
        <f t="shared" si="29"/>
        <v>248</v>
      </c>
      <c r="D286" s="484" t="s">
        <v>465</v>
      </c>
      <c r="E286" s="239"/>
      <c r="F286" s="534" t="s">
        <v>11</v>
      </c>
      <c r="G286" s="472" t="s">
        <v>466</v>
      </c>
      <c r="H286" s="473" t="s">
        <v>20</v>
      </c>
      <c r="I286" s="474">
        <v>1</v>
      </c>
      <c r="J286" s="580"/>
      <c r="K286" s="579">
        <f t="shared" si="30"/>
        <v>0</v>
      </c>
      <c r="L286" s="10"/>
      <c r="M286" s="5"/>
    </row>
    <row r="287" spans="1:13" ht="30" customHeight="1">
      <c r="A287" s="5"/>
      <c r="B287" s="206"/>
      <c r="C287" s="431">
        <f t="shared" si="29"/>
        <v>249</v>
      </c>
      <c r="D287" s="484" t="s">
        <v>467</v>
      </c>
      <c r="E287" s="239"/>
      <c r="F287" s="534" t="s">
        <v>11</v>
      </c>
      <c r="G287" s="472" t="s">
        <v>468</v>
      </c>
      <c r="H287" s="473" t="s">
        <v>20</v>
      </c>
      <c r="I287" s="474">
        <v>46</v>
      </c>
      <c r="J287" s="580"/>
      <c r="K287" s="579">
        <f t="shared" si="30"/>
        <v>0</v>
      </c>
      <c r="L287" s="10"/>
      <c r="M287" s="5"/>
    </row>
    <row r="288" spans="1:13" ht="30" customHeight="1">
      <c r="A288" s="5"/>
      <c r="B288" s="206"/>
      <c r="C288" s="431">
        <f t="shared" si="29"/>
        <v>250</v>
      </c>
      <c r="D288" s="484" t="s">
        <v>469</v>
      </c>
      <c r="E288" s="239"/>
      <c r="F288" s="534" t="s">
        <v>11</v>
      </c>
      <c r="G288" s="472" t="s">
        <v>470</v>
      </c>
      <c r="H288" s="473" t="s">
        <v>20</v>
      </c>
      <c r="I288" s="474">
        <v>3</v>
      </c>
      <c r="J288" s="580"/>
      <c r="K288" s="579">
        <f t="shared" si="30"/>
        <v>0</v>
      </c>
      <c r="L288" s="10"/>
      <c r="M288" s="5"/>
    </row>
    <row r="289" spans="1:13" ht="30" customHeight="1">
      <c r="A289" s="5"/>
      <c r="B289" s="206"/>
      <c r="C289" s="431">
        <f t="shared" si="29"/>
        <v>251</v>
      </c>
      <c r="D289" s="484" t="s">
        <v>471</v>
      </c>
      <c r="E289" s="239"/>
      <c r="F289" s="534" t="s">
        <v>11</v>
      </c>
      <c r="G289" s="472" t="s">
        <v>472</v>
      </c>
      <c r="H289" s="473" t="s">
        <v>20</v>
      </c>
      <c r="I289" s="474">
        <v>1</v>
      </c>
      <c r="J289" s="580"/>
      <c r="K289" s="579">
        <f t="shared" si="30"/>
        <v>0</v>
      </c>
      <c r="L289" s="10"/>
      <c r="M289" s="5"/>
    </row>
    <row r="290" spans="1:13" ht="30" customHeight="1">
      <c r="A290" s="5"/>
      <c r="B290" s="206"/>
      <c r="C290" s="431">
        <f t="shared" si="29"/>
        <v>252</v>
      </c>
      <c r="D290" s="484" t="s">
        <v>473</v>
      </c>
      <c r="E290" s="239"/>
      <c r="F290" s="534" t="s">
        <v>11</v>
      </c>
      <c r="G290" s="472" t="s">
        <v>474</v>
      </c>
      <c r="H290" s="473" t="s">
        <v>20</v>
      </c>
      <c r="I290" s="474">
        <v>34</v>
      </c>
      <c r="J290" s="580"/>
      <c r="K290" s="579">
        <f t="shared" si="30"/>
        <v>0</v>
      </c>
      <c r="L290" s="10"/>
      <c r="M290" s="5"/>
    </row>
    <row r="291" spans="1:13" ht="30" customHeight="1">
      <c r="A291" s="5"/>
      <c r="B291" s="206"/>
      <c r="C291" s="431">
        <f t="shared" si="29"/>
        <v>253</v>
      </c>
      <c r="D291" s="484" t="s">
        <v>475</v>
      </c>
      <c r="E291" s="239"/>
      <c r="F291" s="534" t="s">
        <v>11</v>
      </c>
      <c r="G291" s="472" t="s">
        <v>476</v>
      </c>
      <c r="H291" s="473" t="s">
        <v>20</v>
      </c>
      <c r="I291" s="474">
        <v>1</v>
      </c>
      <c r="J291" s="580"/>
      <c r="K291" s="579">
        <f t="shared" si="30"/>
        <v>0</v>
      </c>
      <c r="L291" s="10"/>
      <c r="M291" s="5"/>
    </row>
    <row r="292" spans="1:13" ht="30" customHeight="1">
      <c r="A292" s="5"/>
      <c r="B292" s="206"/>
      <c r="C292" s="431">
        <f t="shared" si="29"/>
        <v>254</v>
      </c>
      <c r="D292" s="484" t="s">
        <v>477</v>
      </c>
      <c r="E292" s="239"/>
      <c r="F292" s="534" t="s">
        <v>11</v>
      </c>
      <c r="G292" s="472" t="s">
        <v>478</v>
      </c>
      <c r="H292" s="473" t="s">
        <v>20</v>
      </c>
      <c r="I292" s="474">
        <v>5</v>
      </c>
      <c r="J292" s="580"/>
      <c r="K292" s="579">
        <f t="shared" si="30"/>
        <v>0</v>
      </c>
      <c r="L292" s="10"/>
      <c r="M292" s="5"/>
    </row>
    <row r="293" spans="1:13" ht="30" customHeight="1">
      <c r="A293" s="5"/>
      <c r="B293" s="206"/>
      <c r="C293" s="431">
        <f t="shared" si="29"/>
        <v>255</v>
      </c>
      <c r="D293" s="484" t="s">
        <v>479</v>
      </c>
      <c r="E293" s="239"/>
      <c r="F293" s="534" t="s">
        <v>11</v>
      </c>
      <c r="G293" s="472" t="s">
        <v>480</v>
      </c>
      <c r="H293" s="473" t="s">
        <v>20</v>
      </c>
      <c r="I293" s="474">
        <v>1</v>
      </c>
      <c r="J293" s="580"/>
      <c r="K293" s="579">
        <f t="shared" si="30"/>
        <v>0</v>
      </c>
      <c r="L293" s="10"/>
      <c r="M293" s="5"/>
    </row>
    <row r="294" spans="1:13" ht="30" customHeight="1">
      <c r="A294" s="5"/>
      <c r="B294" s="206"/>
      <c r="C294" s="431">
        <f t="shared" si="29"/>
        <v>256</v>
      </c>
      <c r="D294" s="484" t="s">
        <v>481</v>
      </c>
      <c r="E294" s="239"/>
      <c r="F294" s="534" t="s">
        <v>11</v>
      </c>
      <c r="G294" s="472" t="s">
        <v>482</v>
      </c>
      <c r="H294" s="473" t="s">
        <v>20</v>
      </c>
      <c r="I294" s="474">
        <v>1</v>
      </c>
      <c r="J294" s="580"/>
      <c r="K294" s="579">
        <f t="shared" si="30"/>
        <v>0</v>
      </c>
      <c r="L294" s="10"/>
      <c r="M294" s="5"/>
    </row>
    <row r="295" spans="1:13" ht="30" customHeight="1">
      <c r="A295" s="5"/>
      <c r="B295" s="206"/>
      <c r="C295" s="431">
        <f t="shared" si="29"/>
        <v>257</v>
      </c>
      <c r="D295" s="484" t="s">
        <v>483</v>
      </c>
      <c r="E295" s="239"/>
      <c r="F295" s="534" t="s">
        <v>11</v>
      </c>
      <c r="G295" s="472" t="s">
        <v>484</v>
      </c>
      <c r="H295" s="473" t="s">
        <v>20</v>
      </c>
      <c r="I295" s="474">
        <v>1</v>
      </c>
      <c r="J295" s="580"/>
      <c r="K295" s="579">
        <f t="shared" si="30"/>
        <v>0</v>
      </c>
      <c r="L295" s="10"/>
      <c r="M295" s="5"/>
    </row>
    <row r="296" spans="1:13" ht="30" customHeight="1">
      <c r="A296" s="5"/>
      <c r="B296" s="206"/>
      <c r="C296" s="431">
        <f t="shared" si="29"/>
        <v>258</v>
      </c>
      <c r="D296" s="484" t="s">
        <v>485</v>
      </c>
      <c r="E296" s="239"/>
      <c r="F296" s="534" t="s">
        <v>11</v>
      </c>
      <c r="G296" s="472" t="s">
        <v>486</v>
      </c>
      <c r="H296" s="473" t="s">
        <v>20</v>
      </c>
      <c r="I296" s="474">
        <v>4</v>
      </c>
      <c r="J296" s="580"/>
      <c r="K296" s="579">
        <f t="shared" si="30"/>
        <v>0</v>
      </c>
      <c r="L296" s="10"/>
      <c r="M296" s="5"/>
    </row>
    <row r="297" spans="1:13" ht="30" customHeight="1">
      <c r="A297" s="5"/>
      <c r="B297" s="206"/>
      <c r="C297" s="431">
        <f t="shared" si="29"/>
        <v>259</v>
      </c>
      <c r="D297" s="484" t="s">
        <v>487</v>
      </c>
      <c r="E297" s="239"/>
      <c r="F297" s="534" t="s">
        <v>11</v>
      </c>
      <c r="G297" s="475" t="s">
        <v>488</v>
      </c>
      <c r="H297" s="476" t="s">
        <v>20</v>
      </c>
      <c r="I297" s="474">
        <v>8</v>
      </c>
      <c r="J297" s="580"/>
      <c r="K297" s="579">
        <f t="shared" si="30"/>
        <v>0</v>
      </c>
      <c r="L297" s="10"/>
      <c r="M297" s="5"/>
    </row>
    <row r="298" spans="1:13" ht="30" customHeight="1">
      <c r="A298" s="5"/>
      <c r="B298" s="206"/>
      <c r="C298" s="431">
        <f t="shared" si="29"/>
        <v>260</v>
      </c>
      <c r="D298" s="484" t="s">
        <v>489</v>
      </c>
      <c r="E298" s="239"/>
      <c r="F298" s="534" t="s">
        <v>11</v>
      </c>
      <c r="G298" s="477" t="s">
        <v>490</v>
      </c>
      <c r="H298" s="476" t="s">
        <v>20</v>
      </c>
      <c r="I298" s="474">
        <v>1</v>
      </c>
      <c r="J298" s="580"/>
      <c r="K298" s="579">
        <f t="shared" si="30"/>
        <v>0</v>
      </c>
      <c r="L298" s="10"/>
      <c r="M298" s="5"/>
    </row>
    <row r="299" spans="1:13" ht="30" customHeight="1">
      <c r="A299" s="5"/>
      <c r="B299" s="206"/>
      <c r="C299" s="431">
        <f t="shared" si="29"/>
        <v>261</v>
      </c>
      <c r="D299" s="484" t="s">
        <v>491</v>
      </c>
      <c r="E299" s="239"/>
      <c r="F299" s="534" t="s">
        <v>11</v>
      </c>
      <c r="G299" s="478" t="s">
        <v>492</v>
      </c>
      <c r="H299" s="476" t="s">
        <v>20</v>
      </c>
      <c r="I299" s="474">
        <v>1</v>
      </c>
      <c r="J299" s="580"/>
      <c r="K299" s="579">
        <f t="shared" si="30"/>
        <v>0</v>
      </c>
      <c r="L299" s="10"/>
      <c r="M299" s="5"/>
    </row>
    <row r="300" spans="1:13" ht="30" customHeight="1">
      <c r="A300" s="5"/>
      <c r="B300" s="206"/>
      <c r="C300" s="431">
        <f t="shared" si="29"/>
        <v>262</v>
      </c>
      <c r="D300" s="484" t="s">
        <v>493</v>
      </c>
      <c r="E300" s="239"/>
      <c r="F300" s="534" t="s">
        <v>11</v>
      </c>
      <c r="G300" s="479" t="s">
        <v>494</v>
      </c>
      <c r="H300" s="476" t="s">
        <v>20</v>
      </c>
      <c r="I300" s="474">
        <v>1</v>
      </c>
      <c r="J300" s="580"/>
      <c r="K300" s="579">
        <f t="shared" si="30"/>
        <v>0</v>
      </c>
      <c r="L300" s="10"/>
      <c r="M300" s="5"/>
    </row>
    <row r="301" spans="1:13" ht="30" customHeight="1">
      <c r="A301" s="5"/>
      <c r="B301" s="206"/>
      <c r="C301" s="431">
        <f t="shared" si="29"/>
        <v>263</v>
      </c>
      <c r="D301" s="484" t="s">
        <v>495</v>
      </c>
      <c r="E301" s="239"/>
      <c r="F301" s="534" t="s">
        <v>11</v>
      </c>
      <c r="G301" s="479" t="s">
        <v>496</v>
      </c>
      <c r="H301" s="476" t="s">
        <v>20</v>
      </c>
      <c r="I301" s="474">
        <v>5</v>
      </c>
      <c r="J301" s="580"/>
      <c r="K301" s="579">
        <f t="shared" si="30"/>
        <v>0</v>
      </c>
      <c r="L301" s="10"/>
      <c r="M301" s="5"/>
    </row>
    <row r="302" spans="1:13" ht="30" customHeight="1">
      <c r="A302" s="5"/>
      <c r="B302" s="206"/>
      <c r="C302" s="431">
        <f t="shared" si="29"/>
        <v>264</v>
      </c>
      <c r="D302" s="484" t="s">
        <v>497</v>
      </c>
      <c r="E302" s="239"/>
      <c r="F302" s="534" t="s">
        <v>11</v>
      </c>
      <c r="G302" s="479" t="s">
        <v>498</v>
      </c>
      <c r="H302" s="476" t="s">
        <v>20</v>
      </c>
      <c r="I302" s="474">
        <v>1</v>
      </c>
      <c r="J302" s="580"/>
      <c r="K302" s="579">
        <f t="shared" si="30"/>
        <v>0</v>
      </c>
      <c r="L302" s="10"/>
      <c r="M302" s="5"/>
    </row>
    <row r="303" spans="1:13" ht="30" customHeight="1">
      <c r="A303" s="5"/>
      <c r="B303" s="206"/>
      <c r="C303" s="431">
        <f t="shared" si="29"/>
        <v>265</v>
      </c>
      <c r="D303" s="484" t="s">
        <v>499</v>
      </c>
      <c r="E303" s="239"/>
      <c r="F303" s="534" t="s">
        <v>11</v>
      </c>
      <c r="G303" s="479" t="s">
        <v>500</v>
      </c>
      <c r="H303" s="476" t="s">
        <v>20</v>
      </c>
      <c r="I303" s="474">
        <v>1</v>
      </c>
      <c r="J303" s="580"/>
      <c r="K303" s="579">
        <f t="shared" si="30"/>
        <v>0</v>
      </c>
      <c r="L303" s="10"/>
      <c r="M303" s="5"/>
    </row>
    <row r="304" spans="1:13" ht="30" customHeight="1">
      <c r="A304" s="5"/>
      <c r="B304" s="206"/>
      <c r="C304" s="431">
        <f t="shared" si="29"/>
        <v>266</v>
      </c>
      <c r="D304" s="484" t="s">
        <v>501</v>
      </c>
      <c r="E304" s="239"/>
      <c r="F304" s="534" t="s">
        <v>11</v>
      </c>
      <c r="G304" s="479" t="s">
        <v>502</v>
      </c>
      <c r="H304" s="476" t="s">
        <v>20</v>
      </c>
      <c r="I304" s="474">
        <v>5</v>
      </c>
      <c r="J304" s="580"/>
      <c r="K304" s="579">
        <f t="shared" si="30"/>
        <v>0</v>
      </c>
      <c r="L304" s="10"/>
      <c r="M304" s="5"/>
    </row>
    <row r="305" spans="1:13" ht="30" customHeight="1">
      <c r="A305" s="5"/>
      <c r="B305" s="206"/>
      <c r="C305" s="431">
        <f t="shared" si="29"/>
        <v>267</v>
      </c>
      <c r="D305" s="484" t="s">
        <v>503</v>
      </c>
      <c r="E305" s="239"/>
      <c r="F305" s="534" t="s">
        <v>11</v>
      </c>
      <c r="G305" s="479" t="s">
        <v>504</v>
      </c>
      <c r="H305" s="476" t="s">
        <v>20</v>
      </c>
      <c r="I305" s="474">
        <v>10</v>
      </c>
      <c r="J305" s="580"/>
      <c r="K305" s="579">
        <f t="shared" si="30"/>
        <v>0</v>
      </c>
      <c r="L305" s="10"/>
      <c r="M305" s="5"/>
    </row>
    <row r="306" spans="1:13" ht="30" customHeight="1">
      <c r="A306" s="5"/>
      <c r="B306" s="206"/>
      <c r="C306" s="431">
        <f t="shared" si="29"/>
        <v>268</v>
      </c>
      <c r="D306" s="484" t="s">
        <v>505</v>
      </c>
      <c r="E306" s="239"/>
      <c r="F306" s="534" t="s">
        <v>11</v>
      </c>
      <c r="G306" s="479" t="s">
        <v>506</v>
      </c>
      <c r="H306" s="476" t="s">
        <v>20</v>
      </c>
      <c r="I306" s="474">
        <v>1</v>
      </c>
      <c r="J306" s="580"/>
      <c r="K306" s="579">
        <f t="shared" si="30"/>
        <v>0</v>
      </c>
      <c r="L306" s="10"/>
      <c r="M306" s="5"/>
    </row>
    <row r="307" spans="1:13" ht="30" customHeight="1">
      <c r="A307" s="5"/>
      <c r="B307" s="206"/>
      <c r="C307" s="431">
        <f t="shared" si="29"/>
        <v>269</v>
      </c>
      <c r="D307" s="484" t="s">
        <v>507</v>
      </c>
      <c r="E307" s="239"/>
      <c r="F307" s="534" t="s">
        <v>11</v>
      </c>
      <c r="G307" s="479" t="s">
        <v>508</v>
      </c>
      <c r="H307" s="476" t="s">
        <v>20</v>
      </c>
      <c r="I307" s="474">
        <v>1</v>
      </c>
      <c r="J307" s="580"/>
      <c r="K307" s="579">
        <f t="shared" si="30"/>
        <v>0</v>
      </c>
      <c r="L307" s="10"/>
      <c r="M307" s="5"/>
    </row>
    <row r="308" spans="1:13" ht="30" customHeight="1">
      <c r="A308" s="5"/>
      <c r="B308" s="206"/>
      <c r="C308" s="431">
        <f t="shared" si="29"/>
        <v>270</v>
      </c>
      <c r="D308" s="484" t="s">
        <v>509</v>
      </c>
      <c r="E308" s="239"/>
      <c r="F308" s="534" t="s">
        <v>11</v>
      </c>
      <c r="G308" s="479" t="s">
        <v>510</v>
      </c>
      <c r="H308" s="476" t="s">
        <v>20</v>
      </c>
      <c r="I308" s="474">
        <v>8</v>
      </c>
      <c r="J308" s="580"/>
      <c r="K308" s="579">
        <f t="shared" si="30"/>
        <v>0</v>
      </c>
      <c r="L308" s="10"/>
      <c r="M308" s="5"/>
    </row>
    <row r="309" spans="1:13" ht="30" customHeight="1">
      <c r="A309" s="5"/>
      <c r="B309" s="206"/>
      <c r="C309" s="431">
        <f t="shared" si="29"/>
        <v>271</v>
      </c>
      <c r="D309" s="484" t="s">
        <v>511</v>
      </c>
      <c r="E309" s="239"/>
      <c r="F309" s="534" t="s">
        <v>11</v>
      </c>
      <c r="G309" s="479" t="s">
        <v>512</v>
      </c>
      <c r="H309" s="476" t="s">
        <v>20</v>
      </c>
      <c r="I309" s="474">
        <v>2</v>
      </c>
      <c r="J309" s="580"/>
      <c r="K309" s="579">
        <f t="shared" si="30"/>
        <v>0</v>
      </c>
      <c r="L309" s="10"/>
      <c r="M309" s="5"/>
    </row>
    <row r="310" spans="1:13" ht="30" customHeight="1">
      <c r="A310" s="5"/>
      <c r="B310" s="206"/>
      <c r="C310" s="431">
        <f t="shared" si="29"/>
        <v>272</v>
      </c>
      <c r="D310" s="484" t="s">
        <v>513</v>
      </c>
      <c r="E310" s="239"/>
      <c r="F310" s="534" t="s">
        <v>11</v>
      </c>
      <c r="G310" s="479" t="s">
        <v>514</v>
      </c>
      <c r="H310" s="476" t="s">
        <v>20</v>
      </c>
      <c r="I310" s="474">
        <v>1</v>
      </c>
      <c r="J310" s="580"/>
      <c r="K310" s="579">
        <f t="shared" si="30"/>
        <v>0</v>
      </c>
      <c r="L310" s="10"/>
      <c r="M310" s="5"/>
    </row>
    <row r="311" spans="1:13" ht="30" customHeight="1">
      <c r="A311" s="5"/>
      <c r="B311" s="206"/>
      <c r="C311" s="431">
        <f t="shared" si="29"/>
        <v>273</v>
      </c>
      <c r="D311" s="484" t="s">
        <v>515</v>
      </c>
      <c r="E311" s="239"/>
      <c r="F311" s="534" t="s">
        <v>11</v>
      </c>
      <c r="G311" s="479" t="s">
        <v>516</v>
      </c>
      <c r="H311" s="476" t="s">
        <v>20</v>
      </c>
      <c r="I311" s="474">
        <v>1</v>
      </c>
      <c r="J311" s="580"/>
      <c r="K311" s="579">
        <f t="shared" si="30"/>
        <v>0</v>
      </c>
      <c r="L311" s="10"/>
      <c r="M311" s="5"/>
    </row>
    <row r="312" spans="1:13" ht="30" customHeight="1">
      <c r="A312" s="5"/>
      <c r="B312" s="206"/>
      <c r="C312" s="431">
        <f t="shared" si="29"/>
        <v>274</v>
      </c>
      <c r="D312" s="484" t="s">
        <v>517</v>
      </c>
      <c r="E312" s="239"/>
      <c r="F312" s="534" t="s">
        <v>11</v>
      </c>
      <c r="G312" s="479" t="s">
        <v>518</v>
      </c>
      <c r="H312" s="476" t="s">
        <v>20</v>
      </c>
      <c r="I312" s="474">
        <v>1</v>
      </c>
      <c r="J312" s="580"/>
      <c r="K312" s="579">
        <f t="shared" si="30"/>
        <v>0</v>
      </c>
      <c r="L312" s="10"/>
      <c r="M312" s="5"/>
    </row>
    <row r="313" spans="1:13" ht="30" customHeight="1">
      <c r="A313" s="5"/>
      <c r="B313" s="206"/>
      <c r="C313" s="431">
        <f t="shared" si="29"/>
        <v>275</v>
      </c>
      <c r="D313" s="484" t="s">
        <v>519</v>
      </c>
      <c r="E313" s="239"/>
      <c r="F313" s="534" t="s">
        <v>11</v>
      </c>
      <c r="G313" s="479" t="s">
        <v>520</v>
      </c>
      <c r="H313" s="476" t="s">
        <v>20</v>
      </c>
      <c r="I313" s="474">
        <v>1</v>
      </c>
      <c r="J313" s="580"/>
      <c r="K313" s="579">
        <f t="shared" si="30"/>
        <v>0</v>
      </c>
      <c r="L313" s="10"/>
      <c r="M313" s="5"/>
    </row>
    <row r="314" spans="1:13" ht="30" customHeight="1">
      <c r="A314" s="5"/>
      <c r="B314" s="206"/>
      <c r="C314" s="431">
        <f t="shared" si="29"/>
        <v>276</v>
      </c>
      <c r="D314" s="484" t="s">
        <v>521</v>
      </c>
      <c r="E314" s="239"/>
      <c r="F314" s="534" t="s">
        <v>11</v>
      </c>
      <c r="G314" s="479" t="s">
        <v>522</v>
      </c>
      <c r="H314" s="476" t="s">
        <v>20</v>
      </c>
      <c r="I314" s="474">
        <v>10</v>
      </c>
      <c r="J314" s="580"/>
      <c r="K314" s="579">
        <f t="shared" si="30"/>
        <v>0</v>
      </c>
      <c r="L314" s="10"/>
      <c r="M314" s="5"/>
    </row>
    <row r="315" spans="1:13" ht="30" customHeight="1">
      <c r="A315" s="5"/>
      <c r="B315" s="206"/>
      <c r="C315" s="431">
        <f t="shared" si="29"/>
        <v>277</v>
      </c>
      <c r="D315" s="484" t="s">
        <v>523</v>
      </c>
      <c r="E315" s="239"/>
      <c r="F315" s="534" t="s">
        <v>11</v>
      </c>
      <c r="G315" s="479" t="s">
        <v>524</v>
      </c>
      <c r="H315" s="476" t="s">
        <v>20</v>
      </c>
      <c r="I315" s="474">
        <v>1</v>
      </c>
      <c r="J315" s="580"/>
      <c r="K315" s="579">
        <f t="shared" si="30"/>
        <v>0</v>
      </c>
      <c r="L315" s="10"/>
      <c r="M315" s="5"/>
    </row>
    <row r="316" spans="1:13" ht="30" customHeight="1">
      <c r="A316" s="5"/>
      <c r="B316" s="206"/>
      <c r="C316" s="431">
        <f t="shared" si="29"/>
        <v>278</v>
      </c>
      <c r="D316" s="484" t="s">
        <v>525</v>
      </c>
      <c r="E316" s="239"/>
      <c r="F316" s="534" t="s">
        <v>11</v>
      </c>
      <c r="G316" s="475" t="s">
        <v>526</v>
      </c>
      <c r="H316" s="476" t="s">
        <v>20</v>
      </c>
      <c r="I316" s="474">
        <v>3</v>
      </c>
      <c r="J316" s="580"/>
      <c r="K316" s="579">
        <f t="shared" si="30"/>
        <v>0</v>
      </c>
      <c r="L316" s="10"/>
      <c r="M316" s="5"/>
    </row>
    <row r="317" spans="1:13" ht="30" customHeight="1">
      <c r="A317" s="5"/>
      <c r="B317" s="206"/>
      <c r="C317" s="431">
        <f t="shared" si="29"/>
        <v>279</v>
      </c>
      <c r="D317" s="484" t="s">
        <v>527</v>
      </c>
      <c r="E317" s="239"/>
      <c r="F317" s="534" t="s">
        <v>11</v>
      </c>
      <c r="G317" s="479" t="s">
        <v>528</v>
      </c>
      <c r="H317" s="476" t="s">
        <v>20</v>
      </c>
      <c r="I317" s="474">
        <v>10</v>
      </c>
      <c r="J317" s="580"/>
      <c r="K317" s="579">
        <f t="shared" si="30"/>
        <v>0</v>
      </c>
      <c r="L317" s="10"/>
      <c r="M317" s="5"/>
    </row>
    <row r="318" spans="1:13" ht="30" customHeight="1">
      <c r="A318" s="5"/>
      <c r="B318" s="206"/>
      <c r="C318" s="431">
        <f t="shared" si="29"/>
        <v>280</v>
      </c>
      <c r="D318" s="484" t="s">
        <v>529</v>
      </c>
      <c r="E318" s="239"/>
      <c r="F318" s="534" t="s">
        <v>11</v>
      </c>
      <c r="G318" s="478" t="s">
        <v>530</v>
      </c>
      <c r="H318" s="476" t="s">
        <v>20</v>
      </c>
      <c r="I318" s="474">
        <v>16</v>
      </c>
      <c r="J318" s="580"/>
      <c r="K318" s="579">
        <f t="shared" si="30"/>
        <v>0</v>
      </c>
      <c r="L318" s="10"/>
      <c r="M318" s="5"/>
    </row>
    <row r="319" spans="1:13" ht="30" customHeight="1">
      <c r="A319" s="5"/>
      <c r="B319" s="206"/>
      <c r="C319" s="431">
        <f t="shared" si="29"/>
        <v>281</v>
      </c>
      <c r="D319" s="484" t="s">
        <v>531</v>
      </c>
      <c r="E319" s="239"/>
      <c r="F319" s="534" t="s">
        <v>11</v>
      </c>
      <c r="G319" s="479" t="s">
        <v>532</v>
      </c>
      <c r="H319" s="476" t="s">
        <v>20</v>
      </c>
      <c r="I319" s="474">
        <v>3</v>
      </c>
      <c r="J319" s="580"/>
      <c r="K319" s="579">
        <f t="shared" si="30"/>
        <v>0</v>
      </c>
      <c r="L319" s="10"/>
      <c r="M319" s="5"/>
    </row>
    <row r="320" spans="1:13" ht="30" customHeight="1">
      <c r="A320" s="5"/>
      <c r="B320" s="206"/>
      <c r="C320" s="431">
        <f t="shared" si="29"/>
        <v>282</v>
      </c>
      <c r="D320" s="484" t="s">
        <v>533</v>
      </c>
      <c r="E320" s="239"/>
      <c r="F320" s="534" t="s">
        <v>11</v>
      </c>
      <c r="G320" s="479" t="s">
        <v>534</v>
      </c>
      <c r="H320" s="476" t="s">
        <v>20</v>
      </c>
      <c r="I320" s="474">
        <v>7</v>
      </c>
      <c r="J320" s="580"/>
      <c r="K320" s="579">
        <f t="shared" si="30"/>
        <v>0</v>
      </c>
      <c r="L320" s="10"/>
      <c r="M320" s="5"/>
    </row>
    <row r="321" spans="1:13" ht="30" customHeight="1">
      <c r="A321" s="5"/>
      <c r="B321" s="206"/>
      <c r="C321" s="431">
        <f t="shared" si="29"/>
        <v>283</v>
      </c>
      <c r="D321" s="484" t="s">
        <v>535</v>
      </c>
      <c r="E321" s="239"/>
      <c r="F321" s="534" t="s">
        <v>11</v>
      </c>
      <c r="G321" s="479" t="s">
        <v>536</v>
      </c>
      <c r="H321" s="476" t="s">
        <v>20</v>
      </c>
      <c r="I321" s="474">
        <v>1</v>
      </c>
      <c r="J321" s="580"/>
      <c r="K321" s="579">
        <f t="shared" si="30"/>
        <v>0</v>
      </c>
      <c r="L321" s="10"/>
      <c r="M321" s="5"/>
    </row>
    <row r="322" spans="1:13" ht="30" customHeight="1">
      <c r="A322" s="5"/>
      <c r="B322" s="206"/>
      <c r="C322" s="431">
        <f t="shared" si="29"/>
        <v>284</v>
      </c>
      <c r="D322" s="484" t="s">
        <v>537</v>
      </c>
      <c r="E322" s="239"/>
      <c r="F322" s="534" t="s">
        <v>11</v>
      </c>
      <c r="G322" s="479" t="s">
        <v>538</v>
      </c>
      <c r="H322" s="476" t="s">
        <v>20</v>
      </c>
      <c r="I322" s="474">
        <v>9</v>
      </c>
      <c r="J322" s="580"/>
      <c r="K322" s="579">
        <f t="shared" si="30"/>
        <v>0</v>
      </c>
      <c r="L322" s="10"/>
      <c r="M322" s="5"/>
    </row>
    <row r="323" spans="1:13" ht="30" customHeight="1">
      <c r="A323" s="5"/>
      <c r="B323" s="206"/>
      <c r="C323" s="431">
        <f t="shared" si="29"/>
        <v>285</v>
      </c>
      <c r="D323" s="484" t="s">
        <v>539</v>
      </c>
      <c r="E323" s="239"/>
      <c r="F323" s="534" t="s">
        <v>11</v>
      </c>
      <c r="G323" s="479" t="s">
        <v>540</v>
      </c>
      <c r="H323" s="476" t="s">
        <v>20</v>
      </c>
      <c r="I323" s="474">
        <v>1</v>
      </c>
      <c r="J323" s="580"/>
      <c r="K323" s="579">
        <f t="shared" si="30"/>
        <v>0</v>
      </c>
      <c r="L323" s="10"/>
      <c r="M323" s="5"/>
    </row>
    <row r="324" spans="1:13" ht="30" customHeight="1">
      <c r="A324" s="5"/>
      <c r="B324" s="206"/>
      <c r="C324" s="431">
        <f t="shared" si="29"/>
        <v>286</v>
      </c>
      <c r="D324" s="485" t="s">
        <v>541</v>
      </c>
      <c r="E324" s="239"/>
      <c r="F324" s="534" t="s">
        <v>11</v>
      </c>
      <c r="G324" s="479" t="s">
        <v>542</v>
      </c>
      <c r="H324" s="476" t="s">
        <v>20</v>
      </c>
      <c r="I324" s="474">
        <v>1</v>
      </c>
      <c r="J324" s="580"/>
      <c r="K324" s="579">
        <f t="shared" si="30"/>
        <v>0</v>
      </c>
      <c r="L324" s="10"/>
      <c r="M324" s="5"/>
    </row>
    <row r="325" spans="1:13" ht="30" customHeight="1">
      <c r="A325" s="5"/>
      <c r="B325" s="206"/>
      <c r="C325" s="431">
        <f t="shared" si="29"/>
        <v>287</v>
      </c>
      <c r="D325" s="485" t="s">
        <v>543</v>
      </c>
      <c r="E325" s="239"/>
      <c r="F325" s="534" t="s">
        <v>11</v>
      </c>
      <c r="G325" s="479" t="s">
        <v>544</v>
      </c>
      <c r="H325" s="476" t="s">
        <v>20</v>
      </c>
      <c r="I325" s="474">
        <v>10</v>
      </c>
      <c r="J325" s="580"/>
      <c r="K325" s="579">
        <f t="shared" si="30"/>
        <v>0</v>
      </c>
      <c r="L325" s="10"/>
      <c r="M325" s="5"/>
    </row>
    <row r="326" spans="1:13" ht="30" customHeight="1">
      <c r="A326" s="5"/>
      <c r="B326" s="206"/>
      <c r="C326" s="431">
        <f t="shared" si="29"/>
        <v>288</v>
      </c>
      <c r="D326" s="485" t="s">
        <v>545</v>
      </c>
      <c r="E326" s="239"/>
      <c r="F326" s="534" t="s">
        <v>11</v>
      </c>
      <c r="G326" s="479" t="s">
        <v>546</v>
      </c>
      <c r="H326" s="476" t="s">
        <v>20</v>
      </c>
      <c r="I326" s="474">
        <v>16</v>
      </c>
      <c r="J326" s="580"/>
      <c r="K326" s="579">
        <f t="shared" si="30"/>
        <v>0</v>
      </c>
      <c r="L326" s="10"/>
      <c r="M326" s="5"/>
    </row>
    <row r="327" spans="1:13" ht="30" customHeight="1">
      <c r="A327" s="5"/>
      <c r="B327" s="206"/>
      <c r="C327" s="431">
        <f t="shared" si="29"/>
        <v>289</v>
      </c>
      <c r="D327" s="485" t="s">
        <v>547</v>
      </c>
      <c r="E327" s="239"/>
      <c r="F327" s="534" t="s">
        <v>11</v>
      </c>
      <c r="G327" s="479" t="s">
        <v>548</v>
      </c>
      <c r="H327" s="476" t="s">
        <v>20</v>
      </c>
      <c r="I327" s="474">
        <v>3</v>
      </c>
      <c r="J327" s="580"/>
      <c r="K327" s="579">
        <f t="shared" si="30"/>
        <v>0</v>
      </c>
      <c r="L327" s="10"/>
      <c r="M327" s="5"/>
    </row>
    <row r="328" spans="1:13" ht="30" customHeight="1">
      <c r="A328" s="5"/>
      <c r="B328" s="206"/>
      <c r="C328" s="431">
        <f t="shared" si="29"/>
        <v>290</v>
      </c>
      <c r="D328" s="485" t="s">
        <v>549</v>
      </c>
      <c r="E328" s="239"/>
      <c r="F328" s="534" t="s">
        <v>11</v>
      </c>
      <c r="G328" s="479" t="s">
        <v>550</v>
      </c>
      <c r="H328" s="476" t="s">
        <v>20</v>
      </c>
      <c r="I328" s="474">
        <v>7</v>
      </c>
      <c r="J328" s="580"/>
      <c r="K328" s="579">
        <f t="shared" si="30"/>
        <v>0</v>
      </c>
      <c r="L328" s="10"/>
      <c r="M328" s="5"/>
    </row>
    <row r="329" spans="1:13" ht="30" customHeight="1" thickBot="1">
      <c r="A329" s="5"/>
      <c r="B329" s="206"/>
      <c r="C329" s="431">
        <f t="shared" si="29"/>
        <v>291</v>
      </c>
      <c r="D329" s="485" t="s">
        <v>551</v>
      </c>
      <c r="E329" s="239"/>
      <c r="F329" s="534" t="s">
        <v>11</v>
      </c>
      <c r="G329" s="479" t="s">
        <v>552</v>
      </c>
      <c r="H329" s="476" t="s">
        <v>20</v>
      </c>
      <c r="I329" s="474">
        <v>2</v>
      </c>
      <c r="J329" s="580"/>
      <c r="K329" s="579">
        <f t="shared" si="30"/>
        <v>0</v>
      </c>
      <c r="L329" s="10"/>
      <c r="M329" s="5"/>
    </row>
    <row r="330" spans="1:13" ht="30" customHeight="1" thickBot="1">
      <c r="A330" s="5"/>
      <c r="B330" s="206"/>
      <c r="C330" s="521"/>
      <c r="D330" s="432"/>
      <c r="E330" s="432"/>
      <c r="F330" s="432"/>
      <c r="G330" s="490"/>
      <c r="H330" s="432"/>
      <c r="I330" s="491"/>
      <c r="J330" s="306" t="s">
        <v>27</v>
      </c>
      <c r="K330" s="569">
        <f>SUM(K281:K329)</f>
        <v>0</v>
      </c>
      <c r="L330" s="10"/>
      <c r="M330" s="5"/>
    </row>
    <row r="331" spans="1:13" ht="30" customHeight="1" thickBot="1">
      <c r="A331" s="5"/>
      <c r="B331" s="206"/>
      <c r="C331" s="253">
        <v>292</v>
      </c>
      <c r="D331" s="426" t="s">
        <v>553</v>
      </c>
      <c r="E331" s="258" t="s">
        <v>11</v>
      </c>
      <c r="F331" s="315"/>
      <c r="G331" s="455" t="s">
        <v>554</v>
      </c>
      <c r="H331" s="523"/>
      <c r="I331" s="496"/>
      <c r="J331" s="454"/>
      <c r="K331" s="415"/>
      <c r="L331" s="10"/>
      <c r="M331" s="5"/>
    </row>
    <row r="332" spans="1:13" ht="51.75" customHeight="1">
      <c r="A332" s="5"/>
      <c r="B332" s="206"/>
      <c r="C332" s="519">
        <f>1+C331</f>
        <v>293</v>
      </c>
      <c r="D332" s="516" t="s">
        <v>555</v>
      </c>
      <c r="E332" s="292"/>
      <c r="F332" s="232" t="s">
        <v>11</v>
      </c>
      <c r="G332" s="478" t="s">
        <v>556</v>
      </c>
      <c r="H332" s="517" t="s">
        <v>20</v>
      </c>
      <c r="I332" s="515">
        <v>1</v>
      </c>
      <c r="J332" s="580"/>
      <c r="K332" s="587">
        <f>I332*J332</f>
        <v>0</v>
      </c>
      <c r="L332" s="10"/>
      <c r="M332" s="5"/>
    </row>
    <row r="333" spans="1:13" ht="48.75" customHeight="1">
      <c r="A333" s="5"/>
      <c r="B333" s="206"/>
      <c r="C333" s="520">
        <f t="shared" ref="C333:C335" si="31">1+C332</f>
        <v>294</v>
      </c>
      <c r="D333" s="485" t="s">
        <v>557</v>
      </c>
      <c r="E333" s="239"/>
      <c r="F333" s="534" t="s">
        <v>11</v>
      </c>
      <c r="G333" s="479" t="s">
        <v>558</v>
      </c>
      <c r="H333" s="476" t="s">
        <v>20</v>
      </c>
      <c r="I333" s="474">
        <v>1</v>
      </c>
      <c r="J333" s="594"/>
      <c r="K333" s="577">
        <f t="shared" ref="K333:K335" si="32">I333*J333</f>
        <v>0</v>
      </c>
      <c r="L333" s="10"/>
      <c r="M333" s="5"/>
    </row>
    <row r="334" spans="1:13" ht="30" customHeight="1">
      <c r="A334" s="5"/>
      <c r="B334" s="206"/>
      <c r="C334" s="520">
        <f t="shared" si="31"/>
        <v>295</v>
      </c>
      <c r="D334" s="485" t="s">
        <v>559</v>
      </c>
      <c r="E334" s="239"/>
      <c r="F334" s="534" t="s">
        <v>11</v>
      </c>
      <c r="G334" s="479" t="s">
        <v>560</v>
      </c>
      <c r="H334" s="476" t="s">
        <v>20</v>
      </c>
      <c r="I334" s="474">
        <v>1</v>
      </c>
      <c r="J334" s="594"/>
      <c r="K334" s="579">
        <f t="shared" si="32"/>
        <v>0</v>
      </c>
      <c r="L334" s="10"/>
      <c r="M334" s="5"/>
    </row>
    <row r="335" spans="1:13" ht="30" customHeight="1" thickBot="1">
      <c r="A335" s="5"/>
      <c r="B335" s="206"/>
      <c r="C335" s="520">
        <f t="shared" si="31"/>
        <v>296</v>
      </c>
      <c r="D335" s="485" t="s">
        <v>561</v>
      </c>
      <c r="E335" s="239"/>
      <c r="F335" s="534" t="s">
        <v>11</v>
      </c>
      <c r="G335" s="479" t="s">
        <v>562</v>
      </c>
      <c r="H335" s="476" t="s">
        <v>20</v>
      </c>
      <c r="I335" s="474">
        <v>1</v>
      </c>
      <c r="J335" s="594"/>
      <c r="K335" s="578">
        <f t="shared" si="32"/>
        <v>0</v>
      </c>
      <c r="L335" s="10"/>
      <c r="M335" s="5"/>
    </row>
    <row r="336" spans="1:13" ht="30" customHeight="1" thickBot="1">
      <c r="A336" s="5"/>
      <c r="B336" s="206"/>
      <c r="C336" s="521"/>
      <c r="D336" s="432"/>
      <c r="E336" s="432"/>
      <c r="F336" s="432"/>
      <c r="G336" s="490"/>
      <c r="H336" s="432"/>
      <c r="I336" s="491"/>
      <c r="J336" s="306" t="s">
        <v>27</v>
      </c>
      <c r="K336" s="569">
        <f>SUM(K332:K335)</f>
        <v>0</v>
      </c>
      <c r="L336" s="10"/>
      <c r="M336" s="5"/>
    </row>
    <row r="337" spans="1:13" ht="30" customHeight="1" thickBot="1">
      <c r="A337" s="5"/>
      <c r="B337" s="206"/>
      <c r="C337" s="493">
        <v>297</v>
      </c>
      <c r="D337" s="443">
        <v>19</v>
      </c>
      <c r="E337" s="305" t="s">
        <v>11</v>
      </c>
      <c r="F337" s="313"/>
      <c r="G337" s="522" t="s">
        <v>563</v>
      </c>
      <c r="H337" s="505"/>
      <c r="I337" s="505"/>
      <c r="J337" s="453"/>
      <c r="K337" s="436">
        <f>SUM(K344)</f>
        <v>0</v>
      </c>
      <c r="L337" s="10"/>
      <c r="M337" s="5"/>
    </row>
    <row r="338" spans="1:13" ht="30" customHeight="1">
      <c r="A338" s="5"/>
      <c r="B338" s="206"/>
      <c r="C338" s="519">
        <f>1+C337</f>
        <v>298</v>
      </c>
      <c r="D338" s="451" t="s">
        <v>564</v>
      </c>
      <c r="E338" s="292"/>
      <c r="F338" s="232" t="s">
        <v>11</v>
      </c>
      <c r="G338" s="518" t="s">
        <v>565</v>
      </c>
      <c r="H338" s="234" t="s">
        <v>33</v>
      </c>
      <c r="I338" s="284">
        <v>1251.03</v>
      </c>
      <c r="J338" s="580"/>
      <c r="K338" s="587">
        <f>I338*J338</f>
        <v>0</v>
      </c>
      <c r="L338" s="10"/>
      <c r="M338" s="5"/>
    </row>
    <row r="339" spans="1:13" ht="30" customHeight="1">
      <c r="A339" s="5"/>
      <c r="B339" s="206"/>
      <c r="C339" s="520">
        <f t="shared" ref="C339:C343" si="33">1+C338</f>
        <v>299</v>
      </c>
      <c r="D339" s="266" t="s">
        <v>566</v>
      </c>
      <c r="E339" s="239"/>
      <c r="F339" s="534" t="s">
        <v>11</v>
      </c>
      <c r="G339" s="480" t="s">
        <v>567</v>
      </c>
      <c r="H339" s="243" t="s">
        <v>33</v>
      </c>
      <c r="I339" s="284">
        <v>150</v>
      </c>
      <c r="J339" s="580"/>
      <c r="K339" s="579">
        <f>I339*J339</f>
        <v>0</v>
      </c>
      <c r="L339" s="10"/>
      <c r="M339" s="5"/>
    </row>
    <row r="340" spans="1:13" ht="54.75" customHeight="1">
      <c r="A340" s="5"/>
      <c r="B340" s="206"/>
      <c r="C340" s="520">
        <f t="shared" si="33"/>
        <v>300</v>
      </c>
      <c r="D340" s="266" t="s">
        <v>568</v>
      </c>
      <c r="E340" s="239"/>
      <c r="F340" s="534" t="s">
        <v>11</v>
      </c>
      <c r="G340" s="480" t="s">
        <v>569</v>
      </c>
      <c r="H340" s="243" t="s">
        <v>33</v>
      </c>
      <c r="I340" s="284">
        <v>50</v>
      </c>
      <c r="J340" s="580"/>
      <c r="K340" s="579">
        <f t="shared" ref="K340:K343" si="34">I340*J340</f>
        <v>0</v>
      </c>
      <c r="L340" s="10"/>
      <c r="M340" s="5"/>
    </row>
    <row r="341" spans="1:13" ht="60.75" customHeight="1">
      <c r="A341" s="5"/>
      <c r="B341" s="206"/>
      <c r="C341" s="520">
        <f t="shared" si="33"/>
        <v>301</v>
      </c>
      <c r="D341" s="266" t="s">
        <v>570</v>
      </c>
      <c r="E341" s="239"/>
      <c r="F341" s="534" t="s">
        <v>11</v>
      </c>
      <c r="G341" s="480" t="s">
        <v>571</v>
      </c>
      <c r="H341" s="243" t="s">
        <v>43</v>
      </c>
      <c r="I341" s="284">
        <v>2</v>
      </c>
      <c r="J341" s="580"/>
      <c r="K341" s="579">
        <f t="shared" si="34"/>
        <v>0</v>
      </c>
      <c r="L341" s="10"/>
      <c r="M341" s="5"/>
    </row>
    <row r="342" spans="1:13" ht="63.75" customHeight="1">
      <c r="A342" s="5"/>
      <c r="B342" s="206"/>
      <c r="C342" s="520">
        <f t="shared" si="33"/>
        <v>302</v>
      </c>
      <c r="D342" s="266" t="s">
        <v>572</v>
      </c>
      <c r="E342" s="239"/>
      <c r="F342" s="534" t="s">
        <v>11</v>
      </c>
      <c r="G342" s="480" t="s">
        <v>573</v>
      </c>
      <c r="H342" s="243" t="s">
        <v>15</v>
      </c>
      <c r="I342" s="284">
        <v>11.31</v>
      </c>
      <c r="J342" s="580"/>
      <c r="K342" s="579">
        <f t="shared" si="34"/>
        <v>0</v>
      </c>
      <c r="L342" s="10"/>
      <c r="M342" s="5"/>
    </row>
    <row r="343" spans="1:13" ht="51.75" customHeight="1" thickBot="1">
      <c r="A343" s="5"/>
      <c r="B343" s="206"/>
      <c r="C343" s="520">
        <f t="shared" si="33"/>
        <v>303</v>
      </c>
      <c r="D343" s="266" t="s">
        <v>574</v>
      </c>
      <c r="E343" s="239"/>
      <c r="F343" s="534" t="s">
        <v>11</v>
      </c>
      <c r="G343" s="480" t="s">
        <v>575</v>
      </c>
      <c r="H343" s="243" t="s">
        <v>20</v>
      </c>
      <c r="I343" s="284">
        <v>1</v>
      </c>
      <c r="J343" s="580"/>
      <c r="K343" s="579">
        <f t="shared" si="34"/>
        <v>0</v>
      </c>
      <c r="L343" s="10"/>
      <c r="M343" s="5"/>
    </row>
    <row r="344" spans="1:13" ht="30" customHeight="1" thickBot="1">
      <c r="A344" s="5"/>
      <c r="B344" s="9"/>
      <c r="C344" s="492"/>
      <c r="D344" s="432"/>
      <c r="E344" s="432"/>
      <c r="F344" s="432"/>
      <c r="G344" s="490"/>
      <c r="H344" s="432"/>
      <c r="I344" s="491"/>
      <c r="J344" s="306" t="s">
        <v>27</v>
      </c>
      <c r="K344" s="569">
        <f>SUM(K338:K343)</f>
        <v>0</v>
      </c>
      <c r="L344" s="10"/>
      <c r="M344" s="5"/>
    </row>
    <row r="345" spans="1:13" ht="30" customHeight="1" thickBot="1">
      <c r="A345" s="5"/>
      <c r="B345" s="9"/>
      <c r="C345" s="661" t="s">
        <v>576</v>
      </c>
      <c r="D345" s="662"/>
      <c r="E345" s="662"/>
      <c r="F345" s="662"/>
      <c r="G345" s="662"/>
      <c r="H345" s="662"/>
      <c r="I345" s="662"/>
      <c r="J345" s="663"/>
      <c r="K345" s="596">
        <f>SUM(K13,K47,K53,K65,K70,K83,K97,K101,K155,K159,K164,K168,K337)</f>
        <v>0</v>
      </c>
      <c r="L345" s="10"/>
      <c r="M345" s="5"/>
    </row>
    <row r="346" spans="1:13" ht="30" customHeight="1">
      <c r="A346" s="5"/>
      <c r="B346" s="9"/>
      <c r="C346" s="132"/>
      <c r="D346" s="145"/>
      <c r="E346" s="145"/>
      <c r="F346" s="145"/>
      <c r="G346" s="146"/>
      <c r="H346" s="145"/>
      <c r="I346" s="134"/>
      <c r="J346" s="135"/>
      <c r="K346" s="141"/>
      <c r="L346" s="10"/>
      <c r="M346" s="5"/>
    </row>
    <row r="347" spans="1:13" ht="30" customHeight="1">
      <c r="A347" s="5"/>
      <c r="B347" s="9"/>
      <c r="C347" s="150"/>
      <c r="D347" s="145"/>
      <c r="E347" s="145"/>
      <c r="F347" s="145"/>
      <c r="G347" s="146"/>
      <c r="H347" s="145"/>
      <c r="I347" s="134"/>
      <c r="J347" s="135"/>
      <c r="K347" s="141"/>
      <c r="L347" s="10"/>
      <c r="M347" s="5"/>
    </row>
    <row r="348" spans="1:13" ht="30" customHeight="1" thickBot="1">
      <c r="A348" s="5"/>
      <c r="B348" s="9"/>
      <c r="C348" s="136" t="s">
        <v>27</v>
      </c>
      <c r="D348" s="151"/>
      <c r="E348" s="151"/>
      <c r="F348" s="151"/>
      <c r="G348" s="152"/>
      <c r="H348" s="153"/>
      <c r="I348" s="134"/>
      <c r="J348" s="139"/>
      <c r="K348" s="140"/>
      <c r="L348" s="10"/>
      <c r="M348" s="5"/>
    </row>
    <row r="349" spans="1:13" ht="30" customHeight="1" thickBot="1">
      <c r="A349" s="5"/>
      <c r="B349" s="9"/>
      <c r="C349" s="129"/>
      <c r="D349" s="130"/>
      <c r="E349" s="130"/>
      <c r="F349" s="130"/>
      <c r="G349" s="130"/>
      <c r="H349" s="130"/>
      <c r="I349" s="130"/>
      <c r="J349" s="130"/>
      <c r="K349" s="131"/>
      <c r="L349" s="10"/>
      <c r="M349" s="5"/>
    </row>
    <row r="350" spans="1:13" ht="30" customHeight="1">
      <c r="A350" s="5"/>
      <c r="B350" s="9"/>
      <c r="C350" s="132"/>
      <c r="D350" s="145"/>
      <c r="E350" s="145"/>
      <c r="F350" s="145"/>
      <c r="G350" s="146"/>
      <c r="H350" s="145"/>
      <c r="I350" s="134"/>
      <c r="J350" s="135"/>
      <c r="K350" s="141"/>
      <c r="L350" s="10"/>
      <c r="M350" s="5"/>
    </row>
    <row r="351" spans="1:13" ht="30" customHeight="1" thickBot="1">
      <c r="A351" s="5"/>
      <c r="B351" s="9"/>
      <c r="C351" s="136" t="s">
        <v>27</v>
      </c>
      <c r="D351" s="151"/>
      <c r="E351" s="151"/>
      <c r="F351" s="151"/>
      <c r="G351" s="154"/>
      <c r="H351" s="153"/>
      <c r="I351" s="134"/>
      <c r="J351" s="139"/>
      <c r="K351" s="140"/>
      <c r="L351" s="10"/>
      <c r="M351" s="5"/>
    </row>
    <row r="352" spans="1:13" s="3" customFormat="1" ht="30" customHeight="1" thickBot="1">
      <c r="A352" s="11"/>
      <c r="B352" s="12"/>
      <c r="C352" s="714" t="s">
        <v>646</v>
      </c>
      <c r="D352" s="715"/>
      <c r="E352" s="715"/>
      <c r="F352" s="715"/>
      <c r="G352" s="715"/>
      <c r="H352" s="715"/>
      <c r="I352" s="715"/>
      <c r="J352" s="716"/>
      <c r="K352" s="155"/>
      <c r="L352" s="13"/>
      <c r="M352" s="11"/>
    </row>
    <row r="353" spans="1:13" s="3" customFormat="1" thickBot="1">
      <c r="A353" s="11"/>
      <c r="B353" s="12"/>
      <c r="C353" s="156"/>
      <c r="D353" s="156"/>
      <c r="E353" s="156"/>
      <c r="F353" s="156"/>
      <c r="G353" s="156"/>
      <c r="H353" s="156"/>
      <c r="I353" s="156"/>
      <c r="J353" s="156"/>
      <c r="K353" s="157"/>
      <c r="L353" s="13"/>
      <c r="M353" s="11"/>
    </row>
    <row r="354" spans="1:13" s="3" customFormat="1" ht="30" customHeight="1">
      <c r="A354" s="11"/>
      <c r="B354" s="12"/>
      <c r="C354" s="158"/>
      <c r="D354" s="159"/>
      <c r="E354" s="158"/>
      <c r="F354" s="158"/>
      <c r="G354" s="717"/>
      <c r="H354" s="718"/>
      <c r="I354" s="719"/>
      <c r="J354" s="160"/>
      <c r="K354" s="161"/>
      <c r="L354" s="13"/>
      <c r="M354" s="11"/>
    </row>
    <row r="355" spans="1:13" s="3" customFormat="1" ht="30" customHeight="1">
      <c r="A355" s="11"/>
      <c r="B355" s="12"/>
      <c r="C355" s="158"/>
      <c r="D355" s="159"/>
      <c r="E355" s="158"/>
      <c r="F355" s="158"/>
      <c r="G355" s="162"/>
      <c r="H355" s="163"/>
      <c r="I355" s="164"/>
      <c r="J355" s="165"/>
      <c r="K355" s="166"/>
      <c r="L355" s="13"/>
      <c r="M355" s="11"/>
    </row>
    <row r="356" spans="1:13" s="3" customFormat="1" ht="30" customHeight="1">
      <c r="A356" s="11"/>
      <c r="B356" s="12"/>
      <c r="C356" s="158"/>
      <c r="D356" s="167"/>
      <c r="E356" s="167"/>
      <c r="F356" s="167"/>
      <c r="G356" s="162"/>
      <c r="H356" s="168"/>
      <c r="I356" s="169"/>
      <c r="J356" s="170"/>
      <c r="K356" s="166"/>
      <c r="L356" s="13"/>
      <c r="M356" s="11"/>
    </row>
    <row r="357" spans="1:13" s="3" customFormat="1" ht="30" customHeight="1">
      <c r="A357" s="11"/>
      <c r="B357" s="12"/>
      <c r="C357" s="158"/>
      <c r="D357" s="167"/>
      <c r="E357" s="167"/>
      <c r="F357" s="167"/>
      <c r="G357" s="171" t="s">
        <v>647</v>
      </c>
      <c r="H357" s="168"/>
      <c r="I357" s="169"/>
      <c r="J357" s="170"/>
      <c r="K357" s="172"/>
      <c r="L357" s="13"/>
      <c r="M357" s="11"/>
    </row>
    <row r="358" spans="1:13" s="3" customFormat="1" ht="30" customHeight="1">
      <c r="A358" s="11"/>
      <c r="B358" s="12"/>
      <c r="C358" s="158"/>
      <c r="D358" s="159"/>
      <c r="E358" s="158"/>
      <c r="F358" s="158"/>
      <c r="G358" s="173"/>
      <c r="H358" s="168"/>
      <c r="I358" s="169"/>
      <c r="J358" s="174"/>
      <c r="K358" s="166"/>
      <c r="L358" s="13"/>
      <c r="M358" s="11"/>
    </row>
    <row r="359" spans="1:13" s="3" customFormat="1" ht="30" customHeight="1">
      <c r="A359" s="11"/>
      <c r="B359" s="12"/>
      <c r="C359" s="158"/>
      <c r="D359" s="159"/>
      <c r="E359" s="158"/>
      <c r="F359" s="158"/>
      <c r="G359" s="173"/>
      <c r="H359" s="168"/>
      <c r="I359" s="169"/>
      <c r="J359" s="174"/>
      <c r="K359" s="166"/>
      <c r="L359" s="13"/>
      <c r="M359" s="11"/>
    </row>
    <row r="360" spans="1:13" s="3" customFormat="1" ht="30" customHeight="1" thickBot="1">
      <c r="A360" s="11"/>
      <c r="B360" s="12"/>
      <c r="C360" s="158"/>
      <c r="D360" s="159"/>
      <c r="E360" s="158"/>
      <c r="F360" s="158"/>
      <c r="G360" s="186"/>
      <c r="H360" s="168"/>
      <c r="I360" s="169"/>
      <c r="J360" s="174"/>
      <c r="K360" s="172"/>
      <c r="L360" s="13"/>
      <c r="M360" s="11"/>
    </row>
    <row r="361" spans="1:13" s="3" customFormat="1" ht="30" customHeight="1" thickBot="1">
      <c r="A361" s="11"/>
      <c r="B361" s="12"/>
      <c r="C361" s="158"/>
      <c r="D361" s="159"/>
      <c r="E361" s="158"/>
      <c r="F361" s="158"/>
      <c r="G361" s="175" t="s">
        <v>581</v>
      </c>
      <c r="H361" s="176"/>
      <c r="I361" s="177"/>
      <c r="J361" s="178"/>
      <c r="K361" s="155"/>
      <c r="L361" s="13"/>
      <c r="M361" s="11"/>
    </row>
    <row r="362" spans="1:13" s="3" customFormat="1" thickBot="1">
      <c r="A362" s="11"/>
      <c r="B362" s="12"/>
      <c r="C362" s="158"/>
      <c r="D362" s="159"/>
      <c r="E362" s="159"/>
      <c r="F362" s="159"/>
      <c r="G362" s="158"/>
      <c r="H362" s="158"/>
      <c r="I362" s="179"/>
      <c r="J362" s="180"/>
      <c r="K362" s="181"/>
      <c r="L362" s="13"/>
      <c r="M362" s="11"/>
    </row>
    <row r="363" spans="1:13" s="3" customFormat="1" ht="15.75">
      <c r="A363" s="11"/>
      <c r="B363" s="12"/>
      <c r="C363" s="182"/>
      <c r="D363" s="674"/>
      <c r="E363" s="674"/>
      <c r="F363" s="674"/>
      <c r="G363" s="674"/>
      <c r="H363" s="674"/>
      <c r="I363" s="674"/>
      <c r="J363" s="674"/>
      <c r="K363" s="675"/>
      <c r="L363" s="14"/>
      <c r="M363" s="11"/>
    </row>
    <row r="364" spans="1:13" s="3" customFormat="1" ht="46.5" customHeight="1">
      <c r="A364" s="11"/>
      <c r="B364" s="12"/>
      <c r="C364" s="720" t="s">
        <v>582</v>
      </c>
      <c r="D364" s="721"/>
      <c r="E364" s="721"/>
      <c r="F364" s="721"/>
      <c r="G364" s="721"/>
      <c r="H364" s="722" t="s">
        <v>4</v>
      </c>
      <c r="I364" s="722"/>
      <c r="J364" s="722"/>
      <c r="K364" s="183" t="s">
        <v>584</v>
      </c>
      <c r="L364" s="15"/>
      <c r="M364" s="11"/>
    </row>
    <row r="365" spans="1:13" s="3" customFormat="1" ht="32.25" customHeight="1">
      <c r="A365" s="11"/>
      <c r="B365" s="12"/>
      <c r="C365" s="720" t="s">
        <v>648</v>
      </c>
      <c r="D365" s="721"/>
      <c r="E365" s="721"/>
      <c r="F365" s="721"/>
      <c r="G365" s="721"/>
      <c r="H365" s="723" t="s">
        <v>586</v>
      </c>
      <c r="I365" s="723"/>
      <c r="J365" s="184" t="s">
        <v>587</v>
      </c>
      <c r="K365" s="185" t="s">
        <v>649</v>
      </c>
      <c r="L365" s="201"/>
      <c r="M365" s="11"/>
    </row>
    <row r="366" spans="1:13" s="3" customFormat="1" ht="30" customHeight="1">
      <c r="A366" s="11"/>
      <c r="B366" s="12"/>
      <c r="C366" s="720" t="s">
        <v>588</v>
      </c>
      <c r="D366" s="721"/>
      <c r="E366" s="721"/>
      <c r="F366" s="721"/>
      <c r="G366" s="721"/>
      <c r="H366" s="726" t="s">
        <v>589</v>
      </c>
      <c r="I366" s="727"/>
      <c r="J366" s="184" t="s">
        <v>590</v>
      </c>
      <c r="K366" s="185" t="s">
        <v>649</v>
      </c>
      <c r="L366" s="15"/>
      <c r="M366" s="11"/>
    </row>
    <row r="367" spans="1:13" s="4" customFormat="1" ht="58.5" customHeight="1">
      <c r="A367" s="11"/>
      <c r="B367" s="12"/>
      <c r="C367" s="195"/>
      <c r="D367" s="196"/>
      <c r="E367" s="196"/>
      <c r="F367" s="196"/>
      <c r="G367" s="197"/>
      <c r="H367" s="728" t="s">
        <v>591</v>
      </c>
      <c r="I367" s="723"/>
      <c r="J367" s="184" t="s">
        <v>592</v>
      </c>
      <c r="K367" s="185" t="s">
        <v>649</v>
      </c>
      <c r="L367" s="13"/>
      <c r="M367" s="11"/>
    </row>
    <row r="368" spans="1:13" ht="57.75" customHeight="1">
      <c r="A368" s="5"/>
      <c r="B368" s="9"/>
      <c r="C368" s="198"/>
      <c r="D368" s="199"/>
      <c r="E368" s="199"/>
      <c r="F368" s="199"/>
      <c r="G368" s="200"/>
      <c r="H368" s="723" t="s">
        <v>593</v>
      </c>
      <c r="I368" s="723"/>
      <c r="J368" s="184" t="s">
        <v>594</v>
      </c>
      <c r="K368" s="185" t="s">
        <v>649</v>
      </c>
      <c r="L368" s="10"/>
      <c r="M368" s="5"/>
    </row>
    <row r="369" spans="1:13" ht="17.25" thickBot="1">
      <c r="A369" s="5"/>
      <c r="B369" s="9"/>
      <c r="C369" s="198"/>
      <c r="D369" s="203"/>
      <c r="E369" s="203"/>
      <c r="F369" s="199"/>
      <c r="G369" s="204"/>
      <c r="H369" s="724"/>
      <c r="I369" s="724"/>
      <c r="J369" s="724"/>
      <c r="K369" s="725"/>
      <c r="L369" s="10"/>
      <c r="M369" s="5"/>
    </row>
    <row r="370" spans="1:13" ht="47.25" customHeight="1">
      <c r="A370" s="5"/>
      <c r="B370" s="9"/>
      <c r="C370" s="202"/>
      <c r="D370" s="187"/>
      <c r="E370" s="187"/>
      <c r="F370" s="202"/>
      <c r="G370" s="187"/>
      <c r="H370" s="202"/>
      <c r="I370" s="202"/>
      <c r="J370" s="202"/>
      <c r="K370" s="202"/>
      <c r="L370" s="10"/>
      <c r="M370" s="5"/>
    </row>
    <row r="371" spans="1:13" ht="47.25" customHeight="1">
      <c r="A371" s="5"/>
      <c r="B371" s="9"/>
      <c r="C371" s="187"/>
      <c r="D371" s="187"/>
      <c r="E371" s="187"/>
      <c r="F371" s="187"/>
      <c r="G371" s="188" t="s">
        <v>650</v>
      </c>
      <c r="H371" s="187"/>
      <c r="I371" s="187"/>
      <c r="J371" s="187"/>
      <c r="K371" s="187"/>
      <c r="L371" s="10"/>
      <c r="M371" s="5"/>
    </row>
    <row r="372" spans="1:13" ht="17.25" thickBot="1">
      <c r="A372" s="5"/>
      <c r="B372" s="215"/>
      <c r="C372" s="216"/>
      <c r="D372" s="216"/>
      <c r="E372" s="217"/>
      <c r="F372" s="216"/>
      <c r="G372" s="218"/>
      <c r="H372" s="216"/>
      <c r="I372" s="216"/>
      <c r="J372" s="216"/>
      <c r="K372" s="216"/>
      <c r="L372" s="219"/>
      <c r="M372" s="5"/>
    </row>
    <row r="373" spans="1:13" ht="17.25" thickTop="1">
      <c r="A373" s="5"/>
      <c r="B373" s="5"/>
      <c r="C373" s="5"/>
      <c r="D373" s="5"/>
      <c r="E373" s="6"/>
      <c r="F373" s="5"/>
      <c r="G373" s="5"/>
      <c r="H373" s="5"/>
      <c r="I373" s="5"/>
      <c r="J373" s="5"/>
      <c r="K373" s="5"/>
      <c r="L373" s="5"/>
      <c r="M373" s="5"/>
    </row>
    <row r="375" spans="1:13">
      <c r="H375" s="22"/>
    </row>
  </sheetData>
  <mergeCells count="34">
    <mergeCell ref="H369:K369"/>
    <mergeCell ref="C366:G366"/>
    <mergeCell ref="H366:I366"/>
    <mergeCell ref="H367:I367"/>
    <mergeCell ref="H368:I368"/>
    <mergeCell ref="G47:J47"/>
    <mergeCell ref="G48:J48"/>
    <mergeCell ref="C345:J345"/>
    <mergeCell ref="C365:G365"/>
    <mergeCell ref="H365:I365"/>
    <mergeCell ref="G354:I354"/>
    <mergeCell ref="C364:G364"/>
    <mergeCell ref="H364:J364"/>
    <mergeCell ref="G97:I97"/>
    <mergeCell ref="G98:I98"/>
    <mergeCell ref="G101:I101"/>
    <mergeCell ref="G124:I124"/>
    <mergeCell ref="G128:I128"/>
    <mergeCell ref="C3:F3"/>
    <mergeCell ref="D363:K363"/>
    <mergeCell ref="C5:K5"/>
    <mergeCell ref="C6:K6"/>
    <mergeCell ref="C7:K8"/>
    <mergeCell ref="C9:K9"/>
    <mergeCell ref="C10:K10"/>
    <mergeCell ref="C11:C12"/>
    <mergeCell ref="D11:D12"/>
    <mergeCell ref="E11:F11"/>
    <mergeCell ref="G11:G12"/>
    <mergeCell ref="H11:H12"/>
    <mergeCell ref="I11:I12"/>
    <mergeCell ref="J11:J12"/>
    <mergeCell ref="K11:K12"/>
    <mergeCell ref="C352:J352"/>
  </mergeCells>
  <hyperlinks>
    <hyperlink ref="G75" r:id="rId1" display="https://archivogeneral-my.sharepoint.com/:f:/g/personal/cristian_farfan_archivogeneral_gov_co/Esg35PL1EWhDo28hVCzLQe4BqMDSwRqJGOvjshQ-wq4NKQ?e=O9LFyC" xr:uid="{E2FDCDA6-E2E3-488A-92F1-AD91DE8BC052}"/>
  </hyperlinks>
  <pageMargins left="0.11811023622047245" right="0.11811023622047245" top="0.15748031496062992" bottom="0.15748031496062992" header="0.31496062992125984" footer="0.31496062992125984"/>
  <pageSetup paperSize="9" scale="42" orientation="portrait"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3" zoomScale="80" zoomScaleNormal="80" zoomScaleSheetLayoutView="80" workbookViewId="0">
      <selection activeCell="F89" sqref="F89"/>
    </sheetView>
  </sheetViews>
  <sheetFormatPr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20"/>
    </row>
    <row r="3" spans="2:16" ht="36.75" customHeight="1">
      <c r="B3" s="25"/>
      <c r="C3" s="729" t="s">
        <v>651</v>
      </c>
      <c r="D3" s="730"/>
      <c r="E3" s="730"/>
      <c r="F3" s="730"/>
      <c r="P3" s="26"/>
    </row>
    <row r="4" spans="2:16">
      <c r="B4" s="25"/>
      <c r="C4" s="193" t="s">
        <v>0</v>
      </c>
      <c r="D4" s="221" t="s">
        <v>596</v>
      </c>
      <c r="E4" s="193" t="s">
        <v>1</v>
      </c>
      <c r="F4" s="194">
        <v>1</v>
      </c>
      <c r="P4" s="26"/>
    </row>
    <row r="5" spans="2:16">
      <c r="B5" s="25"/>
      <c r="C5" s="127"/>
      <c r="D5" s="128"/>
      <c r="E5" s="127"/>
      <c r="F5" s="128"/>
      <c r="P5" s="26"/>
    </row>
    <row r="6" spans="2:16" ht="48" customHeight="1">
      <c r="B6" s="25"/>
      <c r="C6" s="731" t="s">
        <v>652</v>
      </c>
      <c r="D6" s="731"/>
      <c r="E6" s="731"/>
      <c r="F6" s="731"/>
      <c r="G6" s="731"/>
      <c r="H6" s="731"/>
      <c r="I6" s="731"/>
      <c r="J6" s="731"/>
      <c r="K6" s="731"/>
      <c r="L6" s="731"/>
      <c r="M6" s="731"/>
      <c r="N6" s="731"/>
      <c r="O6" s="731"/>
      <c r="P6" s="27"/>
    </row>
    <row r="7" spans="2:16" ht="15" thickBot="1">
      <c r="B7" s="25"/>
      <c r="C7" s="52"/>
      <c r="D7" s="52"/>
      <c r="E7" s="52"/>
      <c r="F7" s="52"/>
      <c r="G7" s="52"/>
      <c r="H7" s="52"/>
      <c r="I7" s="52"/>
      <c r="J7" s="52"/>
      <c r="K7" s="52"/>
      <c r="L7" s="52"/>
      <c r="M7" s="52"/>
      <c r="N7" s="52"/>
      <c r="O7" s="52"/>
      <c r="P7" s="26"/>
    </row>
    <row r="8" spans="2:16" ht="15">
      <c r="B8" s="25"/>
      <c r="C8" s="770"/>
      <c r="D8" s="772"/>
      <c r="E8" s="773"/>
      <c r="F8" s="773"/>
      <c r="G8" s="773"/>
      <c r="H8" s="773"/>
      <c r="I8" s="773"/>
      <c r="J8" s="773"/>
      <c r="K8" s="774"/>
      <c r="L8" s="781"/>
      <c r="M8" s="782"/>
      <c r="N8" s="782"/>
      <c r="O8" s="783"/>
      <c r="P8" s="28"/>
    </row>
    <row r="9" spans="2:16" ht="15">
      <c r="B9" s="25"/>
      <c r="C9" s="771"/>
      <c r="D9" s="734" t="s">
        <v>653</v>
      </c>
      <c r="E9" s="735"/>
      <c r="F9" s="735"/>
      <c r="G9" s="735"/>
      <c r="H9" s="735"/>
      <c r="I9" s="735"/>
      <c r="J9" s="735"/>
      <c r="K9" s="736"/>
      <c r="L9" s="784"/>
      <c r="M9" s="785"/>
      <c r="N9" s="785"/>
      <c r="O9" s="786"/>
      <c r="P9" s="28"/>
    </row>
    <row r="10" spans="2:16" ht="15">
      <c r="B10" s="25"/>
      <c r="C10" s="771"/>
      <c r="D10" s="734"/>
      <c r="E10" s="735"/>
      <c r="F10" s="735"/>
      <c r="G10" s="735"/>
      <c r="H10" s="735"/>
      <c r="I10" s="735"/>
      <c r="J10" s="735"/>
      <c r="K10" s="736"/>
      <c r="L10" s="732" t="s">
        <v>654</v>
      </c>
      <c r="M10" s="787"/>
      <c r="N10" s="788"/>
      <c r="O10" s="789"/>
      <c r="P10" s="28"/>
    </row>
    <row r="11" spans="2:16" ht="15">
      <c r="B11" s="25"/>
      <c r="C11" s="771"/>
      <c r="D11" s="734" t="s">
        <v>655</v>
      </c>
      <c r="E11" s="735"/>
      <c r="F11" s="735"/>
      <c r="G11" s="735"/>
      <c r="H11" s="735"/>
      <c r="I11" s="735"/>
      <c r="J11" s="735"/>
      <c r="K11" s="736"/>
      <c r="L11" s="775"/>
      <c r="M11" s="790"/>
      <c r="N11" s="791"/>
      <c r="O11" s="792"/>
      <c r="P11" s="29"/>
    </row>
    <row r="12" spans="2:16" ht="12.75" customHeight="1">
      <c r="B12" s="25"/>
      <c r="C12" s="771"/>
      <c r="D12" s="737"/>
      <c r="E12" s="738"/>
      <c r="F12" s="738"/>
      <c r="G12" s="738"/>
      <c r="H12" s="738"/>
      <c r="I12" s="738"/>
      <c r="J12" s="738"/>
      <c r="K12" s="739"/>
      <c r="L12" s="732" t="s">
        <v>656</v>
      </c>
      <c r="M12" s="732">
        <v>1</v>
      </c>
      <c r="N12" s="732" t="s">
        <v>657</v>
      </c>
      <c r="O12" s="779">
        <v>1</v>
      </c>
      <c r="P12" s="28"/>
    </row>
    <row r="13" spans="2:16" ht="13.5">
      <c r="B13" s="25"/>
      <c r="C13" s="771"/>
      <c r="D13" s="737"/>
      <c r="E13" s="738"/>
      <c r="F13" s="738"/>
      <c r="G13" s="738"/>
      <c r="H13" s="738"/>
      <c r="I13" s="738"/>
      <c r="J13" s="738"/>
      <c r="K13" s="739"/>
      <c r="L13" s="733"/>
      <c r="M13" s="733"/>
      <c r="N13" s="733"/>
      <c r="O13" s="780"/>
      <c r="P13" s="28"/>
    </row>
    <row r="14" spans="2:16" ht="15">
      <c r="B14" s="25"/>
      <c r="C14" s="771"/>
      <c r="D14" s="734" t="s">
        <v>658</v>
      </c>
      <c r="E14" s="735"/>
      <c r="F14" s="735"/>
      <c r="G14" s="735"/>
      <c r="H14" s="735"/>
      <c r="I14" s="735"/>
      <c r="J14" s="735"/>
      <c r="K14" s="736"/>
      <c r="L14" s="733"/>
      <c r="M14" s="733"/>
      <c r="N14" s="733"/>
      <c r="O14" s="780"/>
      <c r="P14" s="28"/>
    </row>
    <row r="15" spans="2:16" ht="15.75" thickBot="1">
      <c r="B15" s="25"/>
      <c r="C15" s="53"/>
      <c r="D15" s="54"/>
      <c r="E15" s="54"/>
      <c r="F15" s="54"/>
      <c r="G15" s="54"/>
      <c r="H15" s="54"/>
      <c r="I15" s="54"/>
      <c r="J15" s="54"/>
      <c r="K15" s="54"/>
      <c r="L15" s="54"/>
      <c r="M15" s="55"/>
      <c r="N15" s="55"/>
      <c r="O15" s="56"/>
      <c r="P15" s="30"/>
    </row>
    <row r="16" spans="2:16" ht="15">
      <c r="B16" s="25"/>
      <c r="C16" s="57"/>
      <c r="D16" s="209"/>
      <c r="E16" s="209"/>
      <c r="F16" s="209"/>
      <c r="G16" s="209"/>
      <c r="H16" s="209"/>
      <c r="I16" s="209"/>
      <c r="J16" s="209"/>
      <c r="K16" s="209"/>
      <c r="L16" s="58" t="s">
        <v>659</v>
      </c>
      <c r="M16" s="59" t="s">
        <v>660</v>
      </c>
      <c r="N16" s="59" t="s">
        <v>661</v>
      </c>
      <c r="O16" s="60" t="s">
        <v>662</v>
      </c>
      <c r="P16" s="29"/>
    </row>
    <row r="17" spans="2:16" ht="15">
      <c r="B17" s="25"/>
      <c r="C17" s="61"/>
      <c r="D17" s="207"/>
      <c r="E17" s="207"/>
      <c r="F17" s="207"/>
      <c r="G17" s="207"/>
      <c r="H17" s="207"/>
      <c r="I17" s="207"/>
      <c r="J17" s="207"/>
      <c r="K17" s="207"/>
      <c r="L17" s="62"/>
      <c r="M17" s="63"/>
      <c r="N17" s="63"/>
      <c r="O17" s="64"/>
      <c r="P17" s="31"/>
    </row>
    <row r="18" spans="2:16" ht="18" customHeight="1">
      <c r="B18" s="25"/>
      <c r="C18" s="812" t="s">
        <v>663</v>
      </c>
      <c r="D18" s="813"/>
      <c r="E18" s="813"/>
      <c r="F18" s="813"/>
      <c r="G18" s="207"/>
      <c r="H18" s="207"/>
      <c r="I18" s="207" t="s">
        <v>664</v>
      </c>
      <c r="J18" s="52"/>
      <c r="K18" s="20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747" t="s">
        <v>665</v>
      </c>
      <c r="D22" s="748"/>
      <c r="E22" s="748"/>
      <c r="F22" s="748"/>
      <c r="G22" s="748"/>
      <c r="H22" s="748"/>
      <c r="I22" s="748"/>
      <c r="J22" s="748"/>
      <c r="K22" s="748"/>
      <c r="L22" s="748"/>
      <c r="M22" s="748"/>
      <c r="N22" s="748"/>
      <c r="O22" s="749"/>
      <c r="P22" s="33"/>
    </row>
    <row r="23" spans="2:16" ht="15" thickBot="1">
      <c r="B23" s="25"/>
      <c r="C23" s="75"/>
      <c r="D23" s="52"/>
      <c r="E23" s="52"/>
      <c r="F23" s="52"/>
      <c r="G23" s="52"/>
      <c r="H23" s="52"/>
      <c r="I23" s="52"/>
      <c r="J23" s="52"/>
      <c r="K23" s="52"/>
      <c r="L23" s="52"/>
      <c r="M23" s="52"/>
      <c r="N23" s="52"/>
      <c r="O23" s="76"/>
      <c r="P23" s="26"/>
    </row>
    <row r="24" spans="2:16" ht="15">
      <c r="B24" s="25"/>
      <c r="C24" s="77" t="s">
        <v>666</v>
      </c>
      <c r="D24" s="776" t="s">
        <v>4</v>
      </c>
      <c r="E24" s="777"/>
      <c r="F24" s="777"/>
      <c r="G24" s="777"/>
      <c r="H24" s="777"/>
      <c r="I24" s="777"/>
      <c r="J24" s="777"/>
      <c r="K24" s="777"/>
      <c r="L24" s="778"/>
      <c r="M24" s="745" t="s">
        <v>667</v>
      </c>
      <c r="N24" s="746"/>
      <c r="O24" s="77" t="s">
        <v>6</v>
      </c>
      <c r="P24" s="34"/>
    </row>
    <row r="25" spans="2:16" ht="15" thickBot="1">
      <c r="B25" s="25"/>
      <c r="C25" s="78"/>
      <c r="D25" s="756"/>
      <c r="E25" s="796"/>
      <c r="F25" s="796"/>
      <c r="G25" s="796"/>
      <c r="H25" s="796"/>
      <c r="I25" s="796"/>
      <c r="J25" s="796"/>
      <c r="K25" s="796"/>
      <c r="L25" s="757"/>
      <c r="M25" s="756"/>
      <c r="N25" s="757"/>
      <c r="O25" s="79"/>
      <c r="P25" s="35"/>
    </row>
    <row r="26" spans="2:16">
      <c r="B26" s="25"/>
      <c r="C26" s="761" t="s">
        <v>668</v>
      </c>
      <c r="D26" s="762"/>
      <c r="E26" s="762"/>
      <c r="F26" s="762"/>
      <c r="G26" s="762"/>
      <c r="H26" s="762"/>
      <c r="I26" s="762"/>
      <c r="J26" s="762"/>
      <c r="K26" s="762"/>
      <c r="L26" s="762"/>
      <c r="M26" s="762"/>
      <c r="N26" s="762"/>
      <c r="O26" s="763"/>
      <c r="P26" s="36"/>
    </row>
    <row r="27" spans="2:16">
      <c r="B27" s="25"/>
      <c r="C27" s="764"/>
      <c r="D27" s="765"/>
      <c r="E27" s="765"/>
      <c r="F27" s="765"/>
      <c r="G27" s="765"/>
      <c r="H27" s="765"/>
      <c r="I27" s="765"/>
      <c r="J27" s="765"/>
      <c r="K27" s="765"/>
      <c r="L27" s="765"/>
      <c r="M27" s="765"/>
      <c r="N27" s="765"/>
      <c r="O27" s="766"/>
      <c r="P27" s="36"/>
    </row>
    <row r="28" spans="2:16" ht="13.5" thickBot="1">
      <c r="B28" s="25"/>
      <c r="C28" s="767"/>
      <c r="D28" s="768"/>
      <c r="E28" s="768"/>
      <c r="F28" s="768"/>
      <c r="G28" s="768"/>
      <c r="H28" s="768"/>
      <c r="I28" s="768"/>
      <c r="J28" s="768"/>
      <c r="K28" s="768"/>
      <c r="L28" s="768"/>
      <c r="M28" s="768"/>
      <c r="N28" s="768"/>
      <c r="O28" s="769"/>
      <c r="P28" s="36"/>
    </row>
    <row r="29" spans="2:16" ht="15">
      <c r="B29" s="25"/>
      <c r="C29" s="758" t="s">
        <v>4</v>
      </c>
      <c r="D29" s="759"/>
      <c r="E29" s="759"/>
      <c r="F29" s="759"/>
      <c r="G29" s="760"/>
      <c r="H29" s="743" t="s">
        <v>669</v>
      </c>
      <c r="I29" s="759"/>
      <c r="J29" s="794" t="s">
        <v>670</v>
      </c>
      <c r="K29" s="795"/>
      <c r="L29" s="80" t="s">
        <v>671</v>
      </c>
      <c r="M29" s="743" t="s">
        <v>672</v>
      </c>
      <c r="N29" s="744"/>
      <c r="O29" s="81" t="s">
        <v>673</v>
      </c>
      <c r="P29" s="37"/>
    </row>
    <row r="30" spans="2:16" ht="14.25">
      <c r="B30" s="25"/>
      <c r="C30" s="824"/>
      <c r="D30" s="825"/>
      <c r="E30" s="825"/>
      <c r="F30" s="825"/>
      <c r="G30" s="826"/>
      <c r="H30" s="827"/>
      <c r="I30" s="826"/>
      <c r="J30" s="827"/>
      <c r="K30" s="826"/>
      <c r="L30" s="82"/>
      <c r="M30" s="750"/>
      <c r="N30" s="751"/>
      <c r="O30" s="83"/>
      <c r="P30" s="38"/>
    </row>
    <row r="31" spans="2:16" ht="14.25">
      <c r="B31" s="25"/>
      <c r="C31" s="84"/>
      <c r="D31" s="85"/>
      <c r="E31" s="85"/>
      <c r="F31" s="85"/>
      <c r="G31" s="86"/>
      <c r="H31" s="87"/>
      <c r="I31" s="86"/>
      <c r="J31" s="87"/>
      <c r="K31" s="86"/>
      <c r="L31" s="82"/>
      <c r="M31" s="750"/>
      <c r="N31" s="751"/>
      <c r="O31" s="83"/>
      <c r="P31" s="38"/>
    </row>
    <row r="32" spans="2:16" ht="15" thickBot="1">
      <c r="B32" s="25"/>
      <c r="C32" s="828"/>
      <c r="D32" s="829"/>
      <c r="E32" s="829"/>
      <c r="F32" s="829"/>
      <c r="G32" s="830"/>
      <c r="H32" s="831"/>
      <c r="I32" s="830"/>
      <c r="J32" s="831"/>
      <c r="K32" s="830"/>
      <c r="L32" s="88"/>
      <c r="M32" s="797"/>
      <c r="N32" s="798"/>
      <c r="O32" s="83"/>
      <c r="P32" s="38"/>
    </row>
    <row r="33" spans="2:16" ht="15.75" thickBot="1">
      <c r="B33" s="25"/>
      <c r="C33" s="740" t="s">
        <v>674</v>
      </c>
      <c r="D33" s="741"/>
      <c r="E33" s="741"/>
      <c r="F33" s="741"/>
      <c r="G33" s="741"/>
      <c r="H33" s="741"/>
      <c r="I33" s="741"/>
      <c r="J33" s="741"/>
      <c r="K33" s="741"/>
      <c r="L33" s="741"/>
      <c r="M33" s="741"/>
      <c r="N33" s="742"/>
      <c r="O33" s="89"/>
      <c r="P33" s="39"/>
    </row>
    <row r="34" spans="2:16" ht="13.5" customHeight="1">
      <c r="B34" s="25"/>
      <c r="C34" s="761" t="s">
        <v>675</v>
      </c>
      <c r="D34" s="762"/>
      <c r="E34" s="762"/>
      <c r="F34" s="762"/>
      <c r="G34" s="762"/>
      <c r="H34" s="762"/>
      <c r="I34" s="762"/>
      <c r="J34" s="762"/>
      <c r="K34" s="762"/>
      <c r="L34" s="762"/>
      <c r="M34" s="762"/>
      <c r="N34" s="762"/>
      <c r="O34" s="763"/>
      <c r="P34" s="36"/>
    </row>
    <row r="35" spans="2:16">
      <c r="B35" s="25"/>
      <c r="C35" s="764"/>
      <c r="D35" s="765"/>
      <c r="E35" s="765"/>
      <c r="F35" s="765"/>
      <c r="G35" s="765"/>
      <c r="H35" s="765"/>
      <c r="I35" s="765"/>
      <c r="J35" s="765"/>
      <c r="K35" s="765"/>
      <c r="L35" s="765"/>
      <c r="M35" s="765"/>
      <c r="N35" s="765"/>
      <c r="O35" s="766"/>
      <c r="P35" s="36"/>
    </row>
    <row r="36" spans="2:16" ht="13.5" thickBot="1">
      <c r="B36" s="25"/>
      <c r="C36" s="767"/>
      <c r="D36" s="768"/>
      <c r="E36" s="768"/>
      <c r="F36" s="768"/>
      <c r="G36" s="768"/>
      <c r="H36" s="768"/>
      <c r="I36" s="768"/>
      <c r="J36" s="768"/>
      <c r="K36" s="768"/>
      <c r="L36" s="768"/>
      <c r="M36" s="768"/>
      <c r="N36" s="768"/>
      <c r="O36" s="769"/>
      <c r="P36" s="36"/>
    </row>
    <row r="37" spans="2:16" ht="15">
      <c r="B37" s="25"/>
      <c r="C37" s="758" t="s">
        <v>4</v>
      </c>
      <c r="D37" s="793"/>
      <c r="E37" s="793"/>
      <c r="F37" s="793"/>
      <c r="G37" s="793"/>
      <c r="H37" s="793"/>
      <c r="I37" s="793"/>
      <c r="J37" s="744"/>
      <c r="K37" s="208" t="s">
        <v>667</v>
      </c>
      <c r="L37" s="80" t="s">
        <v>6</v>
      </c>
      <c r="M37" s="743" t="s">
        <v>676</v>
      </c>
      <c r="N37" s="744"/>
      <c r="O37" s="81" t="s">
        <v>673</v>
      </c>
      <c r="P37" s="37"/>
    </row>
    <row r="38" spans="2:16" ht="14.25">
      <c r="B38" s="25"/>
      <c r="C38" s="824"/>
      <c r="D38" s="825"/>
      <c r="E38" s="825"/>
      <c r="F38" s="825"/>
      <c r="G38" s="825"/>
      <c r="H38" s="825"/>
      <c r="I38" s="825"/>
      <c r="J38" s="826"/>
      <c r="K38" s="212"/>
      <c r="L38" s="90"/>
      <c r="M38" s="754"/>
      <c r="N38" s="755"/>
      <c r="O38" s="83"/>
      <c r="P38" s="38"/>
    </row>
    <row r="39" spans="2:16" ht="15" thickBot="1">
      <c r="B39" s="25"/>
      <c r="C39" s="828"/>
      <c r="D39" s="829"/>
      <c r="E39" s="829"/>
      <c r="F39" s="829"/>
      <c r="G39" s="829"/>
      <c r="H39" s="829"/>
      <c r="I39" s="829"/>
      <c r="J39" s="830"/>
      <c r="K39" s="85"/>
      <c r="L39" s="91"/>
      <c r="M39" s="752"/>
      <c r="N39" s="753"/>
      <c r="O39" s="92"/>
      <c r="P39" s="38"/>
    </row>
    <row r="40" spans="2:16" ht="15.75" thickBot="1">
      <c r="B40" s="25"/>
      <c r="C40" s="740" t="s">
        <v>674</v>
      </c>
      <c r="D40" s="741"/>
      <c r="E40" s="741"/>
      <c r="F40" s="741"/>
      <c r="G40" s="741"/>
      <c r="H40" s="741"/>
      <c r="I40" s="741"/>
      <c r="J40" s="741"/>
      <c r="K40" s="741"/>
      <c r="L40" s="741"/>
      <c r="M40" s="741"/>
      <c r="N40" s="742"/>
      <c r="O40" s="93">
        <v>0</v>
      </c>
      <c r="P40" s="38"/>
    </row>
    <row r="41" spans="2:16">
      <c r="B41" s="25"/>
      <c r="C41" s="761" t="s">
        <v>677</v>
      </c>
      <c r="D41" s="762"/>
      <c r="E41" s="762"/>
      <c r="F41" s="762"/>
      <c r="G41" s="762"/>
      <c r="H41" s="762"/>
      <c r="I41" s="762"/>
      <c r="J41" s="762"/>
      <c r="K41" s="762"/>
      <c r="L41" s="762"/>
      <c r="M41" s="762"/>
      <c r="N41" s="762"/>
      <c r="O41" s="763"/>
      <c r="P41" s="36"/>
    </row>
    <row r="42" spans="2:16">
      <c r="B42" s="25"/>
      <c r="C42" s="764"/>
      <c r="D42" s="765"/>
      <c r="E42" s="765"/>
      <c r="F42" s="765"/>
      <c r="G42" s="765"/>
      <c r="H42" s="765"/>
      <c r="I42" s="765"/>
      <c r="J42" s="765"/>
      <c r="K42" s="765"/>
      <c r="L42" s="765"/>
      <c r="M42" s="765"/>
      <c r="N42" s="765"/>
      <c r="O42" s="766"/>
      <c r="P42" s="36"/>
    </row>
    <row r="43" spans="2:16" ht="13.5" thickBot="1">
      <c r="B43" s="25"/>
      <c r="C43" s="767"/>
      <c r="D43" s="768"/>
      <c r="E43" s="768"/>
      <c r="F43" s="768"/>
      <c r="G43" s="768"/>
      <c r="H43" s="768"/>
      <c r="I43" s="768"/>
      <c r="J43" s="768"/>
      <c r="K43" s="768"/>
      <c r="L43" s="768"/>
      <c r="M43" s="768"/>
      <c r="N43" s="768"/>
      <c r="O43" s="769"/>
      <c r="P43" s="36"/>
    </row>
    <row r="44" spans="2:16" ht="17.25">
      <c r="B44" s="25"/>
      <c r="C44" s="758" t="s">
        <v>678</v>
      </c>
      <c r="D44" s="793"/>
      <c r="E44" s="793"/>
      <c r="F44" s="793"/>
      <c r="G44" s="793"/>
      <c r="H44" s="793"/>
      <c r="I44" s="793"/>
      <c r="J44" s="80" t="s">
        <v>679</v>
      </c>
      <c r="K44" s="210" t="s">
        <v>680</v>
      </c>
      <c r="L44" s="94" t="s">
        <v>681</v>
      </c>
      <c r="M44" s="743" t="s">
        <v>682</v>
      </c>
      <c r="N44" s="744"/>
      <c r="O44" s="81" t="s">
        <v>673</v>
      </c>
      <c r="P44" s="37"/>
    </row>
    <row r="45" spans="2:16" ht="14.25">
      <c r="B45" s="25"/>
      <c r="C45" s="824"/>
      <c r="D45" s="825"/>
      <c r="E45" s="825"/>
      <c r="F45" s="825"/>
      <c r="G45" s="825"/>
      <c r="H45" s="825"/>
      <c r="I45" s="825"/>
      <c r="J45" s="95"/>
      <c r="K45" s="96"/>
      <c r="L45" s="95"/>
      <c r="M45" s="804"/>
      <c r="N45" s="805"/>
      <c r="O45" s="83"/>
      <c r="P45" s="38"/>
    </row>
    <row r="46" spans="2:16" ht="15" thickBot="1">
      <c r="B46" s="25"/>
      <c r="C46" s="828"/>
      <c r="D46" s="829"/>
      <c r="E46" s="829"/>
      <c r="F46" s="829"/>
      <c r="G46" s="829"/>
      <c r="H46" s="829"/>
      <c r="I46" s="829"/>
      <c r="J46" s="97"/>
      <c r="K46" s="98"/>
      <c r="L46" s="97"/>
      <c r="M46" s="752"/>
      <c r="N46" s="753"/>
      <c r="O46" s="99"/>
      <c r="P46" s="38"/>
    </row>
    <row r="47" spans="2:16" ht="15.75" thickBot="1">
      <c r="B47" s="25"/>
      <c r="C47" s="740" t="s">
        <v>674</v>
      </c>
      <c r="D47" s="741"/>
      <c r="E47" s="741"/>
      <c r="F47" s="741"/>
      <c r="G47" s="741"/>
      <c r="H47" s="741"/>
      <c r="I47" s="741"/>
      <c r="J47" s="741"/>
      <c r="K47" s="741"/>
      <c r="L47" s="741"/>
      <c r="M47" s="741"/>
      <c r="N47" s="742"/>
      <c r="O47" s="89"/>
      <c r="P47" s="39"/>
    </row>
    <row r="48" spans="2:16">
      <c r="B48" s="25"/>
      <c r="C48" s="761" t="s">
        <v>683</v>
      </c>
      <c r="D48" s="762"/>
      <c r="E48" s="762"/>
      <c r="F48" s="762"/>
      <c r="G48" s="762"/>
      <c r="H48" s="762"/>
      <c r="I48" s="762"/>
      <c r="J48" s="762"/>
      <c r="K48" s="762"/>
      <c r="L48" s="762"/>
      <c r="M48" s="762"/>
      <c r="N48" s="762"/>
      <c r="O48" s="763"/>
      <c r="P48" s="36"/>
    </row>
    <row r="49" spans="2:16">
      <c r="B49" s="25"/>
      <c r="C49" s="764"/>
      <c r="D49" s="765"/>
      <c r="E49" s="765"/>
      <c r="F49" s="765"/>
      <c r="G49" s="765"/>
      <c r="H49" s="765"/>
      <c r="I49" s="765"/>
      <c r="J49" s="765"/>
      <c r="K49" s="765"/>
      <c r="L49" s="765"/>
      <c r="M49" s="765"/>
      <c r="N49" s="765"/>
      <c r="O49" s="766"/>
      <c r="P49" s="36"/>
    </row>
    <row r="50" spans="2:16" ht="13.5" thickBot="1">
      <c r="B50" s="25"/>
      <c r="C50" s="767"/>
      <c r="D50" s="768"/>
      <c r="E50" s="768"/>
      <c r="F50" s="768"/>
      <c r="G50" s="768"/>
      <c r="H50" s="768"/>
      <c r="I50" s="768"/>
      <c r="J50" s="768"/>
      <c r="K50" s="768"/>
      <c r="L50" s="768"/>
      <c r="M50" s="768"/>
      <c r="N50" s="768"/>
      <c r="O50" s="769"/>
      <c r="P50" s="36"/>
    </row>
    <row r="51" spans="2:16" ht="30">
      <c r="B51" s="25"/>
      <c r="C51" s="758" t="s">
        <v>684</v>
      </c>
      <c r="D51" s="793"/>
      <c r="E51" s="793"/>
      <c r="F51" s="793"/>
      <c r="G51" s="793"/>
      <c r="H51" s="793"/>
      <c r="I51" s="793"/>
      <c r="J51" s="80" t="s">
        <v>685</v>
      </c>
      <c r="K51" s="100" t="s">
        <v>686</v>
      </c>
      <c r="L51" s="101" t="s">
        <v>687</v>
      </c>
      <c r="M51" s="802" t="s">
        <v>672</v>
      </c>
      <c r="N51" s="803"/>
      <c r="O51" s="102" t="s">
        <v>673</v>
      </c>
      <c r="P51" s="40"/>
    </row>
    <row r="52" spans="2:16" ht="14.25">
      <c r="B52" s="25"/>
      <c r="C52" s="103"/>
      <c r="D52" s="104"/>
      <c r="E52" s="104"/>
      <c r="F52" s="104"/>
      <c r="G52" s="104"/>
      <c r="H52" s="104"/>
      <c r="I52" s="104"/>
      <c r="J52" s="105"/>
      <c r="K52" s="106"/>
      <c r="L52" s="107"/>
      <c r="M52" s="806"/>
      <c r="N52" s="807"/>
      <c r="O52" s="108"/>
      <c r="P52" s="41"/>
    </row>
    <row r="53" spans="2:16" ht="14.25">
      <c r="B53" s="25"/>
      <c r="C53" s="103"/>
      <c r="D53" s="104"/>
      <c r="E53" s="104"/>
      <c r="F53" s="104"/>
      <c r="G53" s="104"/>
      <c r="H53" s="104"/>
      <c r="I53" s="104"/>
      <c r="J53" s="105"/>
      <c r="K53" s="106"/>
      <c r="L53" s="107"/>
      <c r="M53" s="806"/>
      <c r="N53" s="807"/>
      <c r="O53" s="108"/>
      <c r="P53" s="41"/>
    </row>
    <row r="54" spans="2:16" ht="14.25">
      <c r="B54" s="25"/>
      <c r="C54" s="103"/>
      <c r="D54" s="104"/>
      <c r="E54" s="104"/>
      <c r="F54" s="104"/>
      <c r="G54" s="104"/>
      <c r="H54" s="104"/>
      <c r="I54" s="104"/>
      <c r="J54" s="105"/>
      <c r="K54" s="106"/>
      <c r="L54" s="107"/>
      <c r="M54" s="804"/>
      <c r="N54" s="805"/>
      <c r="O54" s="108"/>
      <c r="P54" s="41"/>
    </row>
    <row r="55" spans="2:16" ht="15" thickBot="1">
      <c r="B55" s="25"/>
      <c r="C55" s="828"/>
      <c r="D55" s="829"/>
      <c r="E55" s="829"/>
      <c r="F55" s="829"/>
      <c r="G55" s="829"/>
      <c r="H55" s="829"/>
      <c r="I55" s="829"/>
      <c r="J55" s="97"/>
      <c r="K55" s="98"/>
      <c r="L55" s="97"/>
      <c r="M55" s="752"/>
      <c r="N55" s="753"/>
      <c r="O55" s="99"/>
      <c r="P55" s="38"/>
    </row>
    <row r="56" spans="2:16" ht="15.75" thickBot="1">
      <c r="B56" s="25"/>
      <c r="C56" s="740" t="s">
        <v>674</v>
      </c>
      <c r="D56" s="741"/>
      <c r="E56" s="741"/>
      <c r="F56" s="741"/>
      <c r="G56" s="741"/>
      <c r="H56" s="741"/>
      <c r="I56" s="741"/>
      <c r="J56" s="741"/>
      <c r="K56" s="741"/>
      <c r="L56" s="741"/>
      <c r="M56" s="741"/>
      <c r="N56" s="742"/>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799" t="s">
        <v>688</v>
      </c>
      <c r="D58" s="800"/>
      <c r="E58" s="800"/>
      <c r="F58" s="800"/>
      <c r="G58" s="800"/>
      <c r="H58" s="800"/>
      <c r="I58" s="800"/>
      <c r="J58" s="800"/>
      <c r="K58" s="800"/>
      <c r="L58" s="800"/>
      <c r="M58" s="800"/>
      <c r="N58" s="801"/>
      <c r="O58" s="109"/>
      <c r="P58" s="42"/>
    </row>
    <row r="59" spans="2:16">
      <c r="B59" s="25"/>
      <c r="C59" s="761" t="s">
        <v>689</v>
      </c>
      <c r="D59" s="762"/>
      <c r="E59" s="762"/>
      <c r="F59" s="762"/>
      <c r="G59" s="762"/>
      <c r="H59" s="762"/>
      <c r="I59" s="762"/>
      <c r="J59" s="762"/>
      <c r="K59" s="762"/>
      <c r="L59" s="762"/>
      <c r="M59" s="762"/>
      <c r="N59" s="762"/>
      <c r="O59" s="763"/>
      <c r="P59" s="36"/>
    </row>
    <row r="60" spans="2:16">
      <c r="B60" s="25"/>
      <c r="C60" s="764"/>
      <c r="D60" s="765"/>
      <c r="E60" s="765"/>
      <c r="F60" s="765"/>
      <c r="G60" s="765"/>
      <c r="H60" s="765"/>
      <c r="I60" s="765"/>
      <c r="J60" s="765"/>
      <c r="K60" s="765"/>
      <c r="L60" s="765"/>
      <c r="M60" s="765"/>
      <c r="N60" s="765"/>
      <c r="O60" s="766"/>
      <c r="P60" s="36"/>
    </row>
    <row r="61" spans="2:16" ht="13.5" thickBot="1">
      <c r="B61" s="25"/>
      <c r="C61" s="767"/>
      <c r="D61" s="768"/>
      <c r="E61" s="768"/>
      <c r="F61" s="768"/>
      <c r="G61" s="768"/>
      <c r="H61" s="768"/>
      <c r="I61" s="768"/>
      <c r="J61" s="768"/>
      <c r="K61" s="768"/>
      <c r="L61" s="768"/>
      <c r="M61" s="768"/>
      <c r="N61" s="768"/>
      <c r="O61" s="769"/>
      <c r="P61" s="36"/>
    </row>
    <row r="62" spans="2:16" ht="15">
      <c r="B62" s="25"/>
      <c r="C62" s="758" t="s">
        <v>690</v>
      </c>
      <c r="D62" s="793"/>
      <c r="E62" s="793"/>
      <c r="F62" s="793"/>
      <c r="G62" s="793"/>
      <c r="H62" s="793"/>
      <c r="I62" s="793"/>
      <c r="J62" s="210"/>
      <c r="K62" s="211"/>
      <c r="L62" s="101" t="s">
        <v>691</v>
      </c>
      <c r="M62" s="802" t="s">
        <v>692</v>
      </c>
      <c r="N62" s="803"/>
      <c r="O62" s="102"/>
      <c r="P62" s="40"/>
    </row>
    <row r="63" spans="2:16" ht="14.25">
      <c r="B63" s="25"/>
      <c r="C63" s="824" t="s">
        <v>577</v>
      </c>
      <c r="D63" s="825"/>
      <c r="E63" s="825"/>
      <c r="F63" s="825"/>
      <c r="G63" s="825"/>
      <c r="H63" s="825"/>
      <c r="I63" s="825"/>
      <c r="J63" s="110"/>
      <c r="K63" s="111"/>
      <c r="L63" s="112"/>
      <c r="M63" s="820"/>
      <c r="N63" s="821"/>
      <c r="O63" s="113"/>
      <c r="P63" s="43"/>
    </row>
    <row r="64" spans="2:16" ht="14.25">
      <c r="B64" s="25"/>
      <c r="C64" s="84" t="s">
        <v>693</v>
      </c>
      <c r="D64" s="85"/>
      <c r="E64" s="85"/>
      <c r="F64" s="85"/>
      <c r="G64" s="85"/>
      <c r="H64" s="85"/>
      <c r="I64" s="85"/>
      <c r="J64" s="110"/>
      <c r="K64" s="111"/>
      <c r="L64" s="112"/>
      <c r="M64" s="820"/>
      <c r="N64" s="821"/>
      <c r="O64" s="113"/>
      <c r="P64" s="43"/>
    </row>
    <row r="65" spans="2:16" ht="15" thickBot="1">
      <c r="B65" s="25"/>
      <c r="C65" s="69" t="s">
        <v>579</v>
      </c>
      <c r="D65" s="70"/>
      <c r="E65" s="70"/>
      <c r="F65" s="70"/>
      <c r="G65" s="70"/>
      <c r="H65" s="70"/>
      <c r="I65" s="70"/>
      <c r="J65" s="114"/>
      <c r="K65" s="115"/>
      <c r="L65" s="112"/>
      <c r="M65" s="822"/>
      <c r="N65" s="823"/>
      <c r="O65" s="113"/>
      <c r="P65" s="43"/>
    </row>
    <row r="66" spans="2:16" ht="15.75" thickBot="1">
      <c r="B66" s="25"/>
      <c r="C66" s="740" t="s">
        <v>674</v>
      </c>
      <c r="D66" s="741"/>
      <c r="E66" s="741"/>
      <c r="F66" s="741"/>
      <c r="G66" s="741"/>
      <c r="H66" s="741"/>
      <c r="I66" s="741"/>
      <c r="J66" s="741"/>
      <c r="K66" s="741"/>
      <c r="L66" s="741"/>
      <c r="M66" s="741"/>
      <c r="N66" s="742"/>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799" t="s">
        <v>694</v>
      </c>
      <c r="D68" s="800"/>
      <c r="E68" s="800"/>
      <c r="F68" s="800"/>
      <c r="G68" s="800"/>
      <c r="H68" s="800"/>
      <c r="I68" s="800"/>
      <c r="J68" s="800"/>
      <c r="K68" s="800"/>
      <c r="L68" s="800"/>
      <c r="M68" s="800"/>
      <c r="N68" s="801"/>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695</v>
      </c>
      <c r="I70" s="118"/>
      <c r="J70" s="118"/>
      <c r="K70" s="118"/>
      <c r="L70" s="52"/>
      <c r="M70" s="52"/>
      <c r="N70" s="52"/>
      <c r="O70" s="76"/>
      <c r="P70" s="26"/>
    </row>
    <row r="71" spans="2:16" ht="15">
      <c r="B71" s="25"/>
      <c r="C71" s="75"/>
      <c r="D71" s="52"/>
      <c r="E71" s="52"/>
      <c r="F71" s="52"/>
      <c r="G71" s="52"/>
      <c r="H71" s="118" t="s">
        <v>696</v>
      </c>
      <c r="I71" s="52"/>
      <c r="J71" s="52"/>
      <c r="K71" s="52"/>
      <c r="L71" s="52"/>
      <c r="M71" s="52"/>
      <c r="N71" s="52"/>
      <c r="O71" s="76"/>
      <c r="P71" s="45"/>
    </row>
    <row r="72" spans="2:16" ht="15">
      <c r="B72" s="25"/>
      <c r="C72" s="75"/>
      <c r="D72" s="52"/>
      <c r="E72" s="52"/>
      <c r="F72" s="52"/>
      <c r="G72" s="52"/>
      <c r="H72" s="118" t="s">
        <v>697</v>
      </c>
      <c r="I72" s="52"/>
      <c r="J72" s="52"/>
      <c r="K72" s="52"/>
      <c r="L72" s="52"/>
      <c r="M72" s="52"/>
      <c r="N72" s="52"/>
      <c r="O72" s="76"/>
      <c r="P72" s="45"/>
    </row>
    <row r="73" spans="2:16" ht="14.25">
      <c r="B73" s="25"/>
      <c r="C73" s="61"/>
      <c r="D73" s="119"/>
      <c r="E73" s="119"/>
      <c r="F73" s="119"/>
      <c r="G73" s="119"/>
      <c r="H73" s="118" t="s">
        <v>698</v>
      </c>
      <c r="I73" s="119"/>
      <c r="J73" s="119"/>
      <c r="K73" s="119"/>
      <c r="L73" s="119"/>
      <c r="M73" s="119"/>
      <c r="N73" s="119"/>
      <c r="O73" s="120"/>
      <c r="P73" s="46"/>
    </row>
    <row r="74" spans="2:16" ht="14.25">
      <c r="B74" s="25"/>
      <c r="C74" s="75"/>
      <c r="D74" s="52"/>
      <c r="E74" s="52"/>
      <c r="F74" s="52"/>
      <c r="G74" s="52"/>
      <c r="H74" s="52" t="s">
        <v>699</v>
      </c>
      <c r="I74" s="52"/>
      <c r="J74" s="52"/>
      <c r="K74" s="52"/>
      <c r="L74" s="52"/>
      <c r="M74" s="52"/>
      <c r="N74" s="52"/>
      <c r="O74" s="76"/>
      <c r="P74" s="26"/>
    </row>
    <row r="75" spans="2:16" ht="15">
      <c r="B75" s="25"/>
      <c r="C75" s="121" t="s">
        <v>700</v>
      </c>
      <c r="D75" s="122"/>
      <c r="E75" s="122"/>
      <c r="F75" s="122"/>
      <c r="G75" s="122"/>
      <c r="H75" s="122"/>
      <c r="I75" s="122"/>
      <c r="J75" s="122"/>
      <c r="K75" s="122"/>
      <c r="L75" s="122"/>
      <c r="M75" s="122"/>
      <c r="N75" s="122"/>
      <c r="O75" s="123"/>
      <c r="P75" s="26"/>
    </row>
    <row r="76" spans="2:16" ht="14.25">
      <c r="B76" s="25"/>
      <c r="C76" s="817"/>
      <c r="D76" s="818"/>
      <c r="E76" s="818"/>
      <c r="F76" s="818"/>
      <c r="G76" s="818"/>
      <c r="H76" s="818"/>
      <c r="I76" s="818"/>
      <c r="J76" s="818"/>
      <c r="K76" s="818"/>
      <c r="L76" s="818"/>
      <c r="M76" s="818"/>
      <c r="N76" s="818"/>
      <c r="O76" s="819"/>
      <c r="P76" s="46"/>
    </row>
    <row r="77" spans="2:16" ht="14.25">
      <c r="B77" s="25"/>
      <c r="C77" s="817"/>
      <c r="D77" s="818"/>
      <c r="E77" s="818"/>
      <c r="F77" s="818"/>
      <c r="G77" s="818"/>
      <c r="H77" s="818"/>
      <c r="I77" s="818"/>
      <c r="J77" s="818"/>
      <c r="K77" s="818"/>
      <c r="L77" s="818"/>
      <c r="M77" s="818"/>
      <c r="N77" s="818"/>
      <c r="O77" s="819"/>
      <c r="P77" s="46"/>
    </row>
    <row r="78" spans="2:16" ht="14.25">
      <c r="B78" s="25"/>
      <c r="C78" s="61"/>
      <c r="D78" s="119"/>
      <c r="E78" s="119"/>
      <c r="F78" s="119"/>
      <c r="G78" s="119"/>
      <c r="H78" s="119"/>
      <c r="I78" s="119"/>
      <c r="J78" s="119"/>
      <c r="K78" s="119"/>
      <c r="L78" s="119"/>
      <c r="M78" s="119"/>
      <c r="N78" s="119"/>
      <c r="O78" s="120"/>
      <c r="P78" s="46"/>
    </row>
    <row r="79" spans="2:16" ht="15">
      <c r="B79" s="25"/>
      <c r="C79" s="124" t="s">
        <v>701</v>
      </c>
      <c r="D79" s="119"/>
      <c r="E79" s="119"/>
      <c r="F79" s="119"/>
      <c r="G79" s="119"/>
      <c r="H79" s="119"/>
      <c r="I79" s="119"/>
      <c r="J79" s="119"/>
      <c r="K79" s="119"/>
      <c r="L79" s="119"/>
      <c r="M79" s="119"/>
      <c r="N79" s="119"/>
      <c r="O79" s="120"/>
      <c r="P79" s="46"/>
    </row>
    <row r="80" spans="2:16" ht="12.75" customHeight="1">
      <c r="B80" s="25"/>
      <c r="C80" s="814" t="s">
        <v>702</v>
      </c>
      <c r="D80" s="815"/>
      <c r="E80" s="815"/>
      <c r="F80" s="815"/>
      <c r="G80" s="815"/>
      <c r="H80" s="815"/>
      <c r="I80" s="815"/>
      <c r="J80" s="815"/>
      <c r="K80" s="815"/>
      <c r="L80" s="815"/>
      <c r="M80" s="815"/>
      <c r="N80" s="815"/>
      <c r="O80" s="816"/>
      <c r="P80" s="47"/>
    </row>
    <row r="81" spans="2:16" ht="28.5" customHeight="1">
      <c r="B81" s="25"/>
      <c r="C81" s="814"/>
      <c r="D81" s="815"/>
      <c r="E81" s="815"/>
      <c r="F81" s="815"/>
      <c r="G81" s="815"/>
      <c r="H81" s="815"/>
      <c r="I81" s="815"/>
      <c r="J81" s="815"/>
      <c r="K81" s="815"/>
      <c r="L81" s="815"/>
      <c r="M81" s="815"/>
      <c r="N81" s="815"/>
      <c r="O81" s="816"/>
      <c r="P81" s="47"/>
    </row>
    <row r="82" spans="2:16" ht="13.35" customHeight="1">
      <c r="B82" s="25"/>
      <c r="C82" s="814" t="s">
        <v>703</v>
      </c>
      <c r="D82" s="815"/>
      <c r="E82" s="815"/>
      <c r="F82" s="815"/>
      <c r="G82" s="815"/>
      <c r="H82" s="815"/>
      <c r="I82" s="815"/>
      <c r="J82" s="815"/>
      <c r="K82" s="815"/>
      <c r="L82" s="815"/>
      <c r="M82" s="815"/>
      <c r="N82" s="815"/>
      <c r="O82" s="816"/>
      <c r="P82" s="47"/>
    </row>
    <row r="83" spans="2:16" ht="45" customHeight="1">
      <c r="B83" s="25"/>
      <c r="C83" s="814"/>
      <c r="D83" s="815"/>
      <c r="E83" s="815"/>
      <c r="F83" s="815"/>
      <c r="G83" s="815"/>
      <c r="H83" s="815"/>
      <c r="I83" s="815"/>
      <c r="J83" s="815"/>
      <c r="K83" s="815"/>
      <c r="L83" s="815"/>
      <c r="M83" s="815"/>
      <c r="N83" s="815"/>
      <c r="O83" s="816"/>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695</v>
      </c>
      <c r="I85" s="52"/>
      <c r="J85" s="52"/>
      <c r="K85" s="52"/>
      <c r="L85" s="52"/>
      <c r="M85" s="52"/>
      <c r="N85" s="52"/>
      <c r="O85" s="76"/>
      <c r="P85" s="26"/>
    </row>
    <row r="86" spans="2:16" ht="14.25">
      <c r="B86" s="25"/>
      <c r="C86" s="75"/>
      <c r="D86" s="52"/>
      <c r="E86" s="52"/>
      <c r="F86" s="52"/>
      <c r="G86" s="52"/>
      <c r="H86" s="52" t="s">
        <v>696</v>
      </c>
      <c r="I86" s="85"/>
      <c r="J86" s="85"/>
      <c r="K86" s="85"/>
      <c r="L86" s="52"/>
      <c r="M86" s="52"/>
      <c r="N86" s="52"/>
      <c r="O86" s="76"/>
      <c r="P86" s="26"/>
    </row>
    <row r="87" spans="2:16" ht="14.25">
      <c r="B87" s="25"/>
      <c r="C87" s="75"/>
      <c r="D87" s="52"/>
      <c r="E87" s="52"/>
      <c r="F87" s="52"/>
      <c r="G87" s="52"/>
      <c r="H87" s="52" t="s">
        <v>704</v>
      </c>
      <c r="I87" s="125"/>
      <c r="J87" s="125"/>
      <c r="K87" s="125"/>
      <c r="L87" s="52"/>
      <c r="M87" s="52"/>
      <c r="N87" s="52"/>
      <c r="O87" s="76"/>
      <c r="P87" s="26"/>
    </row>
    <row r="88" spans="2:16" ht="14.25">
      <c r="B88" s="25"/>
      <c r="C88" s="126"/>
      <c r="D88" s="119"/>
      <c r="E88" s="119"/>
      <c r="F88" s="119"/>
      <c r="G88" s="119"/>
      <c r="H88" s="52" t="s">
        <v>705</v>
      </c>
      <c r="I88" s="52"/>
      <c r="J88" s="52"/>
      <c r="K88" s="52"/>
      <c r="L88" s="119"/>
      <c r="M88" s="119"/>
      <c r="N88" s="119"/>
      <c r="O88" s="120"/>
      <c r="P88" s="46"/>
    </row>
    <row r="89" spans="2:16" ht="18.75" customHeight="1" thickBot="1">
      <c r="B89" s="25"/>
      <c r="C89" s="810"/>
      <c r="D89" s="811"/>
      <c r="E89" s="811"/>
      <c r="F89" s="98"/>
      <c r="G89" s="98"/>
      <c r="H89" s="98"/>
      <c r="I89" s="98"/>
      <c r="J89" s="98"/>
      <c r="K89" s="808"/>
      <c r="L89" s="808"/>
      <c r="M89" s="808"/>
      <c r="N89" s="808"/>
      <c r="O89" s="809"/>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7C936614-B34C-494F-B43A-C11F330A8A8F}"/>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invitado</cp:lastModifiedBy>
  <cp:revision/>
  <dcterms:created xsi:type="dcterms:W3CDTF">2006-06-27T16:47:25Z</dcterms:created>
  <dcterms:modified xsi:type="dcterms:W3CDTF">2025-10-03T21:40:57Z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