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570308e9d07174e/Documentos/Parques Nacionales/6- PNN Gorgona/8- Operador Logístico 25-034/Documentos del Proceso/"/>
    </mc:Choice>
  </mc:AlternateContent>
  <xr:revisionPtr revIDLastSave="0" documentId="13_ncr:1_{BA8E6716-1571-449F-9A47-AB9A75888E05}" xr6:coauthVersionLast="47" xr6:coauthVersionMax="47" xr10:uidLastSave="{00000000-0000-0000-0000-000000000000}"/>
  <bookViews>
    <workbookView xWindow="11424" yWindow="0" windowWidth="11712" windowHeight="12336" xr2:uid="{2BA50576-02E3-40C1-921D-9DCCD76718CC}"/>
  </bookViews>
  <sheets>
    <sheet name="PRECIO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K17" i="1"/>
  <c r="H14" i="1"/>
  <c r="J13" i="1"/>
  <c r="K12" i="1"/>
  <c r="J11" i="1"/>
  <c r="I15" i="1"/>
  <c r="M15" i="1" s="1"/>
  <c r="H15" i="1"/>
  <c r="J15" i="1"/>
  <c r="K15" i="1"/>
  <c r="H16" i="1"/>
  <c r="I16" i="1"/>
  <c r="J16" i="1"/>
  <c r="K16" i="1"/>
  <c r="H17" i="1"/>
  <c r="I17" i="1"/>
  <c r="M17" i="1" s="1"/>
  <c r="J17" i="1"/>
  <c r="K14" i="1" l="1"/>
  <c r="L17" i="1"/>
  <c r="N17" i="1"/>
  <c r="N15" i="1"/>
  <c r="J14" i="1"/>
  <c r="H10" i="1"/>
  <c r="H13" i="1"/>
  <c r="I10" i="1"/>
  <c r="M10" i="1" s="1"/>
  <c r="N10" i="1" s="1"/>
  <c r="I13" i="1"/>
  <c r="M13" i="1" s="1"/>
  <c r="N13" i="1" s="1"/>
  <c r="K11" i="1"/>
  <c r="H12" i="1"/>
  <c r="I12" i="1"/>
  <c r="M12" i="1" s="1"/>
  <c r="I14" i="1"/>
  <c r="M14" i="1" s="1"/>
  <c r="N14" i="1" s="1"/>
  <c r="J12" i="1"/>
  <c r="L15" i="1"/>
  <c r="J10" i="1"/>
  <c r="K13" i="1"/>
  <c r="H11" i="1"/>
  <c r="I11" i="1"/>
  <c r="M11" i="1" s="1"/>
  <c r="N11" i="1" s="1"/>
  <c r="L16" i="1"/>
  <c r="M16" i="1"/>
  <c r="N16" i="1" s="1"/>
  <c r="H7" i="1"/>
  <c r="I7" i="1"/>
  <c r="M7" i="1" s="1"/>
  <c r="J7" i="1"/>
  <c r="K7" i="1"/>
  <c r="H8" i="1"/>
  <c r="I8" i="1"/>
  <c r="M8" i="1" s="1"/>
  <c r="J8" i="1"/>
  <c r="K8" i="1"/>
  <c r="L11" i="1" l="1"/>
  <c r="N12" i="1"/>
  <c r="L13" i="1"/>
  <c r="L12" i="1"/>
  <c r="L14" i="1"/>
  <c r="L10" i="1"/>
  <c r="L8" i="1"/>
  <c r="N8" i="1" s="1"/>
  <c r="L7" i="1"/>
  <c r="K5" i="1"/>
  <c r="N7" i="1" l="1"/>
  <c r="J5" i="1"/>
  <c r="I5" i="1"/>
  <c r="M5" i="1" s="1"/>
  <c r="H5" i="1"/>
  <c r="L5" i="1" l="1"/>
  <c r="K6" i="1"/>
  <c r="J6" i="1"/>
  <c r="I6" i="1"/>
  <c r="M6" i="1" s="1"/>
  <c r="N5" i="1" l="1"/>
  <c r="H6" i="1"/>
  <c r="L6" i="1" l="1"/>
  <c r="N6" i="1" l="1"/>
</calcChain>
</file>

<file path=xl/sharedStrings.xml><?xml version="1.0" encoding="utf-8"?>
<sst xmlns="http://schemas.openxmlformats.org/spreadsheetml/2006/main" count="44" uniqueCount="28">
  <si>
    <t>ITEM</t>
  </si>
  <si>
    <t xml:space="preserve">MEDIANA </t>
  </si>
  <si>
    <t xml:space="preserve">METRICA UTILIZADA </t>
  </si>
  <si>
    <t>UNIDAD 
DE 
MEDIDA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</si>
  <si>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</si>
  <si>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</si>
  <si>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</si>
  <si>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</si>
  <si>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 xml:space="preserve">UN </t>
  </si>
  <si>
    <t>DESCRIPCIÓN</t>
  </si>
  <si>
    <t>ANEXO - ESTUDIO DE COTIZACIÓNES (PRECIO DE REFERENCIA)</t>
  </si>
  <si>
    <t xml:space="preserve">PRECIO 
DE 
REFERENCIA UNITARIO INCLUIDO IVA </t>
  </si>
  <si>
    <t>MAR ANTIGUO CENTRO DE BUCEO</t>
  </si>
  <si>
    <t>VALOR UNITARIO INCLUIDO IVA Y DEMAS</t>
  </si>
  <si>
    <t>Actividad 1. Capacitación en buenas prácticas y fortalecimiento de capacidades de operadores turísticos</t>
  </si>
  <si>
    <t>Actividad 2.  Visibilización y apoyo a emprendimientos locales de la subregión Sanquianga-Gorgona.</t>
  </si>
  <si>
    <t>Up Down Safety Y Security S A S</t>
  </si>
  <si>
    <t>KTPL SAS</t>
  </si>
  <si>
    <r>
      <rPr>
        <b/>
        <sz val="9"/>
        <color theme="1"/>
        <rFont val="Verdana"/>
        <family val="2"/>
      </rPr>
      <t xml:space="preserve">Refrigerios: </t>
    </r>
    <r>
      <rPr>
        <sz val="9"/>
        <color theme="1"/>
        <rFont val="Verdana"/>
        <family val="2"/>
      </rPr>
      <t xml:space="preserve">
Dos (2) opciones de menú que deben estar compuestos como mínimo: Una (1) bebida caliente o fría y un (1) acompañante</t>
    </r>
  </si>
  <si>
    <r>
      <rPr>
        <b/>
        <sz val="9"/>
        <color theme="1"/>
        <rFont val="Verdana"/>
        <family val="2"/>
      </rPr>
      <t xml:space="preserve">Almuerzos: </t>
    </r>
    <r>
      <rPr>
        <sz val="9"/>
        <color theme="1"/>
        <rFont val="Verdana"/>
        <family val="2"/>
      </rPr>
      <t xml:space="preserve">
Dos (2) opciones de menú que deben estar compuestos como mínimo por: Una (1) proteína, ensalada, arroz, una (1) sopa, un (1) acompañante y una (1) bebida fría </t>
    </r>
  </si>
  <si>
    <r>
      <rPr>
        <b/>
        <sz val="9"/>
        <color theme="1"/>
        <rFont val="Verdana"/>
        <family val="2"/>
      </rPr>
      <t>Alojamiento:</t>
    </r>
    <r>
      <rPr>
        <sz val="9"/>
        <color theme="1"/>
        <rFont val="Verdana"/>
        <family val="2"/>
      </rPr>
      <t xml:space="preserve"> 
Aproximadamente 8 personas del PNN Gorgona en el municipio de Guapi, Cauca.
NOTA: El servicio de alojamiento deberá prestarse en hoteles ubicados en las comunidades de la zona, se permite acomodación múltiple con ventilador y baño compartido</t>
    </r>
  </si>
  <si>
    <r>
      <rPr>
        <b/>
        <sz val="9"/>
        <color theme="1"/>
        <rFont val="Verdana"/>
        <family val="2"/>
      </rPr>
      <t>Alquiler de salón:</t>
    </r>
    <r>
      <rPr>
        <sz val="9"/>
        <color theme="1"/>
        <rFont val="Verdana"/>
        <family val="2"/>
      </rPr>
      <t xml:space="preserve">
Salón de eventos en el municipio de Guapi, Cauca para aproximadamente 40 personas</t>
    </r>
  </si>
  <si>
    <t>Cartulina de colores pastel de tamaño 70x100 cm</t>
  </si>
  <si>
    <t>Paquete de papel periódico de tamaño 70x100 cm</t>
  </si>
  <si>
    <t xml:space="preserve">Marcadores tipo tank negro, de punta gruesa, permanente, de secado rápido, no tóxico, caja por 12 unidades </t>
  </si>
  <si>
    <t>Tinta impresora con tecnología de impresión: PrecisionCore® 4 colores (CMYK)
Número de inyectores: 400 boquillas negro y 128 boquillas color
Tamaño mínimo de gota de tinta: 3,3 picolitros
Resolución máxima de impresión: 4.800 dpi x 1.200 dpi
Velocidad de impresión ISO†: 17/9,5 ISO ppm (negro/color) simplex
7,5/5 ppm (negro/color) dúplex</t>
  </si>
  <si>
    <r>
      <rPr>
        <b/>
        <sz val="9"/>
        <color theme="1"/>
        <rFont val="Verdana"/>
        <family val="2"/>
      </rPr>
      <t xml:space="preserve">Transporte fluvial Inter veredal ida y regreso en la ruta 
Guapi-Gorgona-Guapi 
</t>
    </r>
    <r>
      <rPr>
        <sz val="9"/>
        <color theme="1"/>
        <rFont val="Verdana"/>
        <family val="2"/>
      </rPr>
      <t xml:space="preserve">
NOTA: Transporte fluvial-marítimo, deberá prestarse en embarcaciones autorizadas por la inspección fluvial para prestar el servicio de transporte de pasajeros con seguridad; igualmente, el servicio de transporte terrestre se prestará en vehículos automotores en perfecto estado funcional, con permiso de la autoridad de tránsito respectiva para transporte de pasajeros en las rutas solicitadas.</t>
    </r>
  </si>
  <si>
    <r>
      <rPr>
        <b/>
        <sz val="9"/>
        <color theme="1"/>
        <rFont val="Verdana"/>
        <family val="2"/>
      </rPr>
      <t xml:space="preserve">Transporte fluvial Inter veredal ida y regreso en la ruta 
Bazán-Gorgona-Bázan 
</t>
    </r>
    <r>
      <rPr>
        <sz val="9"/>
        <color theme="1"/>
        <rFont val="Verdana"/>
        <family val="2"/>
      </rPr>
      <t xml:space="preserve">
NOTA: Transporte fluvial-marítimo, deberá prestarse en embarcaciones autorizadas por la inspección fluvial para prestar el servicio de transporte de pasajeros con seguridad; igualmente, el servicio de transporte terrestre se prestará en vehículos automotores en perfecto estado funcional, con permiso de la autoridad de tránsito respectiva para transporte de pasajeros en las rutas solicitadas.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</si>
</sst>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(* #,##0.00_);_(* \(#,##0.00\);_(* &quot;-&quot;??_);_(@_)"/>
    <numFmt numFmtId="167" formatCode="&quot;$&quot;\ #,##0.00"/>
    <numFmt numFmtId="168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2" fillId="0" borderId="1" xfId="1" applyFont="1" applyBorder="1" applyAlignment="1" applyProtection="1">
      <alignment horizontal="center" vertical="center"/>
    </xf>
    <xf numFmtId="0" fontId="3" fillId="8" borderId="0" xfId="0" applyFont="1" applyFill="1" applyAlignment="1">
      <alignment vertical="center" wrapText="1"/>
    </xf>
    <xf numFmtId="9" fontId="2" fillId="8" borderId="0" xfId="1" applyFont="1" applyFill="1" applyBorder="1" applyAlignment="1" applyProtection="1">
      <alignment horizontal="center" vertical="center"/>
    </xf>
    <xf numFmtId="0" fontId="2" fillId="8" borderId="0" xfId="0" applyFont="1" applyFill="1"/>
    <xf numFmtId="9" fontId="5" fillId="8" borderId="0" xfId="1" applyFont="1" applyFill="1" applyBorder="1" applyAlignment="1" applyProtection="1">
      <alignment horizontal="center" vertical="center"/>
    </xf>
    <xf numFmtId="0" fontId="5" fillId="8" borderId="0" xfId="0" applyFont="1" applyFill="1"/>
    <xf numFmtId="0" fontId="3" fillId="8" borderId="0" xfId="0" applyFont="1" applyFill="1" applyAlignment="1">
      <alignment vertical="center"/>
    </xf>
    <xf numFmtId="0" fontId="3" fillId="8" borderId="0" xfId="0" applyFont="1" applyFill="1" applyAlignment="1">
      <alignment horizontal="justify" vertical="center" wrapText="1"/>
    </xf>
    <xf numFmtId="0" fontId="2" fillId="0" borderId="1" xfId="0" applyFont="1" applyBorder="1"/>
    <xf numFmtId="168" fontId="2" fillId="0" borderId="1" xfId="2" applyNumberFormat="1" applyFont="1" applyBorder="1" applyAlignment="1" applyProtection="1">
      <alignment horizontal="center" vertical="center"/>
    </xf>
    <xf numFmtId="168" fontId="2" fillId="8" borderId="0" xfId="3" applyNumberFormat="1" applyFont="1" applyFill="1" applyBorder="1" applyAlignment="1" applyProtection="1">
      <alignment horizontal="center" vertical="center"/>
    </xf>
    <xf numFmtId="168" fontId="2" fillId="8" borderId="0" xfId="2" applyNumberFormat="1" applyFont="1" applyFill="1" applyBorder="1" applyAlignment="1" applyProtection="1">
      <alignment horizontal="center" vertical="center"/>
    </xf>
    <xf numFmtId="168" fontId="5" fillId="8" borderId="0" xfId="3" applyNumberFormat="1" applyFont="1" applyFill="1" applyBorder="1" applyAlignment="1" applyProtection="1">
      <alignment horizontal="center" vertical="center"/>
    </xf>
    <xf numFmtId="168" fontId="5" fillId="8" borderId="0" xfId="2" applyNumberFormat="1" applyFont="1" applyFill="1" applyBorder="1" applyAlignment="1" applyProtection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168" fontId="2" fillId="8" borderId="0" xfId="3" applyNumberFormat="1" applyFont="1" applyFill="1" applyBorder="1" applyAlignment="1">
      <alignment horizontal="center" vertical="center"/>
    </xf>
    <xf numFmtId="168" fontId="2" fillId="8" borderId="0" xfId="0" applyNumberFormat="1" applyFont="1" applyFill="1" applyAlignment="1">
      <alignment horizontal="center" vertical="center"/>
    </xf>
    <xf numFmtId="168" fontId="2" fillId="0" borderId="0" xfId="3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2" fillId="0" borderId="0" xfId="3" applyNumberFormat="1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8" fontId="5" fillId="7" borderId="1" xfId="2" applyNumberFormat="1" applyFont="1" applyFill="1" applyBorder="1" applyAlignment="1" applyProtection="1">
      <alignment horizontal="center" vertical="center"/>
    </xf>
    <xf numFmtId="168" fontId="5" fillId="8" borderId="0" xfId="0" applyNumberFormat="1" applyFont="1" applyFill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0" fontId="2" fillId="9" borderId="1" xfId="0" applyFont="1" applyFill="1" applyBorder="1" applyAlignment="1">
      <alignment horizontal="justify" vertical="center" wrapText="1"/>
    </xf>
    <xf numFmtId="168" fontId="4" fillId="6" borderId="2" xfId="3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8" fontId="4" fillId="5" borderId="2" xfId="3" applyNumberFormat="1" applyFont="1" applyFill="1" applyBorder="1" applyAlignment="1" applyProtection="1">
      <alignment horizontal="center" vertical="center" wrapText="1"/>
    </xf>
    <xf numFmtId="168" fontId="4" fillId="1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4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8" fontId="4" fillId="7" borderId="2" xfId="0" applyNumberFormat="1" applyFont="1" applyFill="1" applyBorder="1" applyAlignment="1">
      <alignment horizontal="center" vertical="center" wrapText="1"/>
    </xf>
    <xf numFmtId="168" fontId="4" fillId="7" borderId="3" xfId="0" applyNumberFormat="1" applyFont="1" applyFill="1" applyBorder="1" applyAlignment="1">
      <alignment horizontal="center" vertical="center" wrapText="1"/>
    </xf>
    <xf numFmtId="168" fontId="4" fillId="4" borderId="2" xfId="0" applyNumberFormat="1" applyFont="1" applyFill="1" applyBorder="1" applyAlignment="1">
      <alignment horizontal="center" vertical="center" wrapText="1"/>
    </xf>
    <xf numFmtId="168" fontId="4" fillId="4" borderId="3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BH70"/>
  <sheetViews>
    <sheetView tabSelected="1" topLeftCell="A17" zoomScale="90" zoomScaleNormal="90" workbookViewId="0">
      <selection activeCell="B7" sqref="B7"/>
    </sheetView>
  </sheetViews>
  <sheetFormatPr baseColWidth="10" defaultColWidth="13.88671875" defaultRowHeight="11.4" x14ac:dyDescent="0.2"/>
  <cols>
    <col min="1" max="1" width="6.109375" style="2" bestFit="1" customWidth="1"/>
    <col min="2" max="2" width="77.6640625" style="1" customWidth="1"/>
    <col min="3" max="3" width="11.6640625" style="2" bestFit="1" customWidth="1"/>
    <col min="4" max="4" width="14.33203125" style="2" customWidth="1"/>
    <col min="5" max="6" width="25.109375" style="24" customWidth="1"/>
    <col min="7" max="7" width="27.44140625" style="23" customWidth="1"/>
    <col min="8" max="8" width="11.88671875" style="23" customWidth="1"/>
    <col min="9" max="9" width="13.88671875" style="23" customWidth="1"/>
    <col min="10" max="10" width="11.88671875" style="23" customWidth="1"/>
    <col min="11" max="11" width="13.88671875" style="23" customWidth="1"/>
    <col min="12" max="12" width="14.6640625" style="2" customWidth="1"/>
    <col min="13" max="13" width="13.88671875" style="32" bestFit="1" customWidth="1"/>
    <col min="14" max="14" width="22.109375" style="29" bestFit="1" customWidth="1"/>
    <col min="15" max="16384" width="13.88671875" style="1"/>
  </cols>
  <sheetData>
    <row r="1" spans="1:60" x14ac:dyDescent="0.2">
      <c r="A1" s="46" t="s">
        <v>10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60" ht="56.25" customHeight="1" x14ac:dyDescent="0.2">
      <c r="A2" s="53" t="s">
        <v>0</v>
      </c>
      <c r="B2" s="53" t="s">
        <v>9</v>
      </c>
      <c r="C2" s="53" t="s">
        <v>3</v>
      </c>
      <c r="D2" s="53" t="s">
        <v>3</v>
      </c>
      <c r="E2" s="34" t="s">
        <v>16</v>
      </c>
      <c r="F2" s="36" t="s">
        <v>17</v>
      </c>
      <c r="G2" s="37" t="s">
        <v>12</v>
      </c>
      <c r="H2" s="49" t="s">
        <v>7</v>
      </c>
      <c r="I2" s="49" t="s">
        <v>6</v>
      </c>
      <c r="J2" s="49" t="s">
        <v>1</v>
      </c>
      <c r="K2" s="49" t="s">
        <v>5</v>
      </c>
      <c r="L2" s="51" t="s">
        <v>4</v>
      </c>
      <c r="M2" s="47" t="s">
        <v>11</v>
      </c>
      <c r="N2" s="51" t="s">
        <v>2</v>
      </c>
    </row>
    <row r="3" spans="1:60" ht="22.8" x14ac:dyDescent="0.2">
      <c r="A3" s="54"/>
      <c r="B3" s="54"/>
      <c r="C3" s="54"/>
      <c r="D3" s="54"/>
      <c r="E3" s="34" t="s">
        <v>13</v>
      </c>
      <c r="F3" s="36" t="s">
        <v>13</v>
      </c>
      <c r="G3" s="37" t="s">
        <v>13</v>
      </c>
      <c r="H3" s="50"/>
      <c r="I3" s="50"/>
      <c r="J3" s="50"/>
      <c r="K3" s="50"/>
      <c r="L3" s="52"/>
      <c r="M3" s="48"/>
      <c r="N3" s="52"/>
    </row>
    <row r="4" spans="1:60" x14ac:dyDescent="0.2">
      <c r="A4" s="40" t="s">
        <v>14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2"/>
    </row>
    <row r="5" spans="1:60" s="13" customFormat="1" ht="34.200000000000003" x14ac:dyDescent="0.2">
      <c r="A5" s="4">
        <v>1</v>
      </c>
      <c r="B5" s="33" t="s">
        <v>18</v>
      </c>
      <c r="C5" s="3" t="s">
        <v>8</v>
      </c>
      <c r="D5" s="35">
        <v>1</v>
      </c>
      <c r="E5" s="38">
        <v>23250</v>
      </c>
      <c r="F5" s="38">
        <v>21750</v>
      </c>
      <c r="G5" s="39">
        <v>21300</v>
      </c>
      <c r="H5" s="14">
        <f>+MIN(E5:G5)</f>
        <v>21300</v>
      </c>
      <c r="I5" s="14">
        <f>+AVERAGE(E5:G5)</f>
        <v>22100</v>
      </c>
      <c r="J5" s="14">
        <f>+MEDIAN(E5:G5)</f>
        <v>21750</v>
      </c>
      <c r="K5" s="14">
        <f>_xlfn.STDEV.P(E5:G5)</f>
        <v>833.66660002665333</v>
      </c>
      <c r="L5" s="5">
        <f>K5/I5</f>
        <v>3.772247058944133E-2</v>
      </c>
      <c r="M5" s="30">
        <f>+I5</f>
        <v>22100</v>
      </c>
      <c r="N5" s="28" t="str">
        <f>IF(M5=H5, "MENOR VALOR", IF(M5=I5,"MEDIA ARITMETICA", IF(M5=J5,"MEDIANA")))</f>
        <v>MEDIA ARITMETICA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</row>
    <row r="6" spans="1:60" s="13" customFormat="1" ht="34.200000000000003" x14ac:dyDescent="0.2">
      <c r="A6" s="4">
        <v>2</v>
      </c>
      <c r="B6" s="33" t="s">
        <v>19</v>
      </c>
      <c r="C6" s="3" t="s">
        <v>8</v>
      </c>
      <c r="D6" s="35">
        <v>1</v>
      </c>
      <c r="E6" s="38">
        <v>46500</v>
      </c>
      <c r="F6" s="38">
        <v>43500</v>
      </c>
      <c r="G6" s="38">
        <v>42600</v>
      </c>
      <c r="H6" s="14">
        <f>+MIN(E6:G6)</f>
        <v>42600</v>
      </c>
      <c r="I6" s="14">
        <f>+AVERAGE(E6:G6)</f>
        <v>44200</v>
      </c>
      <c r="J6" s="14">
        <f>+MEDIAN(E6:G6)</f>
        <v>43500</v>
      </c>
      <c r="K6" s="14">
        <f>_xlfn.STDEV.P(E6:G6)</f>
        <v>1667.3332000533067</v>
      </c>
      <c r="L6" s="5">
        <f>K6/I6</f>
        <v>3.772247058944133E-2</v>
      </c>
      <c r="M6" s="30">
        <f t="shared" ref="M6:M8" si="0">+I6</f>
        <v>44200</v>
      </c>
      <c r="N6" s="28" t="str">
        <f>IF(M6=H6, "MENOR VALOR", IF(M6=I6,"MEDIA ARITMETICA", IF(M6=J6,"MEDIANA")))</f>
        <v>MEDIA ARITMETICA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</row>
    <row r="7" spans="1:60" s="13" customFormat="1" ht="57" x14ac:dyDescent="0.2">
      <c r="A7" s="4">
        <v>3</v>
      </c>
      <c r="B7" s="33" t="s">
        <v>20</v>
      </c>
      <c r="C7" s="3" t="s">
        <v>8</v>
      </c>
      <c r="D7" s="35">
        <v>1</v>
      </c>
      <c r="E7" s="38">
        <v>166005</v>
      </c>
      <c r="F7" s="38">
        <v>155295</v>
      </c>
      <c r="G7" s="38">
        <v>152082</v>
      </c>
      <c r="H7" s="14">
        <f t="shared" ref="H7:H8" si="1">+MIN(E7:G7)</f>
        <v>152082</v>
      </c>
      <c r="I7" s="14">
        <f t="shared" ref="I7:I8" si="2">+AVERAGE(E7:G7)</f>
        <v>157794</v>
      </c>
      <c r="J7" s="14">
        <f t="shared" ref="J7:J8" si="3">+MEDIAN(E7:G7)</f>
        <v>155295</v>
      </c>
      <c r="K7" s="14">
        <f t="shared" ref="K7:K8" si="4">_xlfn.STDEV.P(E7:G7)</f>
        <v>5952.3795241903044</v>
      </c>
      <c r="L7" s="5">
        <f t="shared" ref="L7:L8" si="5">K7/I7</f>
        <v>3.7722470589441323E-2</v>
      </c>
      <c r="M7" s="30">
        <f t="shared" si="0"/>
        <v>157794</v>
      </c>
      <c r="N7" s="28" t="str">
        <f t="shared" ref="N7:N8" si="6">IF(M7=H7, "MENOR VALOR", IF(M7=I7,"MEDIA ARITMETICA", IF(M7=J7,"MEDIANA")))</f>
        <v>MEDIA ARITMETICA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</row>
    <row r="8" spans="1:60" s="13" customFormat="1" ht="22.8" x14ac:dyDescent="0.2">
      <c r="A8" s="4">
        <v>4</v>
      </c>
      <c r="B8" s="33" t="s">
        <v>21</v>
      </c>
      <c r="C8" s="3" t="s">
        <v>8</v>
      </c>
      <c r="D8" s="35">
        <v>1</v>
      </c>
      <c r="E8" s="38">
        <v>1198925</v>
      </c>
      <c r="F8" s="38">
        <v>1121575</v>
      </c>
      <c r="G8" s="38">
        <v>1098370</v>
      </c>
      <c r="H8" s="14">
        <f t="shared" si="1"/>
        <v>1098370</v>
      </c>
      <c r="I8" s="14">
        <f t="shared" si="2"/>
        <v>1139623.3333333333</v>
      </c>
      <c r="J8" s="14">
        <f t="shared" si="3"/>
        <v>1121575</v>
      </c>
      <c r="K8" s="14">
        <f t="shared" si="4"/>
        <v>42989.407674707756</v>
      </c>
      <c r="L8" s="5">
        <f t="shared" si="5"/>
        <v>3.772247058944133E-2</v>
      </c>
      <c r="M8" s="30">
        <f t="shared" si="0"/>
        <v>1139623.3333333333</v>
      </c>
      <c r="N8" s="28" t="str">
        <f t="shared" si="6"/>
        <v>MEDIA ARITMETICA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</row>
    <row r="9" spans="1:60" x14ac:dyDescent="0.2">
      <c r="A9" s="40" t="s">
        <v>15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2"/>
    </row>
    <row r="10" spans="1:60" s="8" customFormat="1" ht="34.200000000000003" x14ac:dyDescent="0.2">
      <c r="A10" s="4">
        <v>5</v>
      </c>
      <c r="B10" s="33" t="s">
        <v>18</v>
      </c>
      <c r="C10" s="3" t="s">
        <v>8</v>
      </c>
      <c r="D10" s="35">
        <v>1</v>
      </c>
      <c r="E10" s="38">
        <v>23250</v>
      </c>
      <c r="F10" s="38">
        <v>21750</v>
      </c>
      <c r="G10" s="39">
        <v>21300</v>
      </c>
      <c r="H10" s="14">
        <f>+MIN(E10:G10)</f>
        <v>21300</v>
      </c>
      <c r="I10" s="14">
        <f>+AVERAGE(E10:G10)</f>
        <v>22100</v>
      </c>
      <c r="J10" s="14">
        <f>+MEDIAN(E10:G10)</f>
        <v>21750</v>
      </c>
      <c r="K10" s="14">
        <f>_xlfn.STDEV.P(E10:G10)</f>
        <v>833.66660002665333</v>
      </c>
      <c r="L10" s="5">
        <f>K10/I10</f>
        <v>3.772247058944133E-2</v>
      </c>
      <c r="M10" s="30">
        <f>+I10</f>
        <v>22100</v>
      </c>
      <c r="N10" s="28" t="str">
        <f>IF(M10=H10, "MENOR VALOR", IF(M10=I10,"MEDIA ARITMETICA", IF(M10=J10,"MEDIANA")))</f>
        <v>MEDIA ARITMETICA</v>
      </c>
    </row>
    <row r="11" spans="1:60" s="8" customFormat="1" ht="34.200000000000003" x14ac:dyDescent="0.2">
      <c r="A11" s="4">
        <v>6</v>
      </c>
      <c r="B11" s="33" t="s">
        <v>19</v>
      </c>
      <c r="C11" s="3" t="s">
        <v>8</v>
      </c>
      <c r="D11" s="35">
        <v>1</v>
      </c>
      <c r="E11" s="38">
        <v>64558</v>
      </c>
      <c r="F11" s="38">
        <v>60393</v>
      </c>
      <c r="G11" s="38">
        <v>59143</v>
      </c>
      <c r="H11" s="14">
        <f>+MIN(E11:G11)</f>
        <v>59143</v>
      </c>
      <c r="I11" s="14">
        <f>+AVERAGE(E11:G11)</f>
        <v>61364.666666666664</v>
      </c>
      <c r="J11" s="14">
        <f>+MEDIAN(E11:G11)</f>
        <v>60393</v>
      </c>
      <c r="K11" s="14">
        <f>_xlfn.STDEV.P(E11:G11)</f>
        <v>2314.9742019200894</v>
      </c>
      <c r="L11" s="5">
        <f>K11/I11</f>
        <v>3.7724872107511749E-2</v>
      </c>
      <c r="M11" s="30">
        <f t="shared" ref="M11:M13" si="7">+I11</f>
        <v>61364.666666666664</v>
      </c>
      <c r="N11" s="28" t="str">
        <f>IF(M11=H11, "MENOR VALOR", IF(M11=I11,"MEDIA ARITMETICA", IF(M11=J11,"MEDIANA")))</f>
        <v>MEDIA ARITMETICA</v>
      </c>
    </row>
    <row r="12" spans="1:60" s="8" customFormat="1" x14ac:dyDescent="0.2">
      <c r="A12" s="4">
        <v>7</v>
      </c>
      <c r="B12" s="33" t="s">
        <v>22</v>
      </c>
      <c r="C12" s="3" t="s">
        <v>8</v>
      </c>
      <c r="D12" s="35">
        <v>1</v>
      </c>
      <c r="E12" s="38">
        <v>1660</v>
      </c>
      <c r="F12" s="38">
        <v>1553</v>
      </c>
      <c r="G12" s="38">
        <v>1521</v>
      </c>
      <c r="H12" s="14">
        <f t="shared" ref="H12:H13" si="8">+MIN(E12:G12)</f>
        <v>1521</v>
      </c>
      <c r="I12" s="14">
        <f t="shared" ref="I12:I13" si="9">+AVERAGE(E12:G12)</f>
        <v>1578</v>
      </c>
      <c r="J12" s="14">
        <f t="shared" ref="J12:J13" si="10">+MEDIAN(E12:G12)</f>
        <v>1553</v>
      </c>
      <c r="K12" s="14">
        <f t="shared" ref="K12:K13" si="11">_xlfn.STDEV.P(E12:G12)</f>
        <v>59.43624034767565</v>
      </c>
      <c r="L12" s="5">
        <f t="shared" ref="L12:L13" si="12">K12/I12</f>
        <v>3.7665551551125255E-2</v>
      </c>
      <c r="M12" s="30">
        <f t="shared" si="7"/>
        <v>1578</v>
      </c>
      <c r="N12" s="28" t="str">
        <f t="shared" ref="N12:N13" si="13">IF(M12=H12, "MENOR VALOR", IF(M12=I12,"MEDIA ARITMETICA", IF(M12=J12,"MEDIANA")))</f>
        <v>MEDIA ARITMETICA</v>
      </c>
    </row>
    <row r="13" spans="1:60" s="8" customFormat="1" x14ac:dyDescent="0.2">
      <c r="A13" s="4">
        <v>8</v>
      </c>
      <c r="B13" s="33" t="s">
        <v>23</v>
      </c>
      <c r="C13" s="3" t="s">
        <v>8</v>
      </c>
      <c r="D13" s="35">
        <v>1</v>
      </c>
      <c r="E13" s="38">
        <v>1660</v>
      </c>
      <c r="F13" s="38">
        <v>1553</v>
      </c>
      <c r="G13" s="38">
        <v>1521</v>
      </c>
      <c r="H13" s="14">
        <f t="shared" si="8"/>
        <v>1521</v>
      </c>
      <c r="I13" s="14">
        <f t="shared" si="9"/>
        <v>1578</v>
      </c>
      <c r="J13" s="14">
        <f t="shared" si="10"/>
        <v>1553</v>
      </c>
      <c r="K13" s="14">
        <f t="shared" si="11"/>
        <v>59.43624034767565</v>
      </c>
      <c r="L13" s="5">
        <f t="shared" si="12"/>
        <v>3.7665551551125255E-2</v>
      </c>
      <c r="M13" s="30">
        <f t="shared" si="7"/>
        <v>1578</v>
      </c>
      <c r="N13" s="28" t="str">
        <f t="shared" si="13"/>
        <v>MEDIA ARITMETICA</v>
      </c>
    </row>
    <row r="14" spans="1:60" s="13" customFormat="1" ht="22.8" x14ac:dyDescent="0.2">
      <c r="A14" s="4">
        <v>9</v>
      </c>
      <c r="B14" s="33" t="s">
        <v>24</v>
      </c>
      <c r="C14" s="3" t="s">
        <v>8</v>
      </c>
      <c r="D14" s="35">
        <v>1</v>
      </c>
      <c r="E14" s="38">
        <v>69750</v>
      </c>
      <c r="F14" s="38">
        <v>65250</v>
      </c>
      <c r="G14" s="39">
        <v>63900</v>
      </c>
      <c r="H14" s="14">
        <f>+MIN(E14:G14)</f>
        <v>63900</v>
      </c>
      <c r="I14" s="14">
        <f>+AVERAGE(E14:G14)</f>
        <v>66300</v>
      </c>
      <c r="J14" s="14">
        <f>+MEDIAN(E14:G14)</f>
        <v>65250</v>
      </c>
      <c r="K14" s="14">
        <f>_xlfn.STDEV.P(E14:G14)</f>
        <v>2500.9998000799601</v>
      </c>
      <c r="L14" s="5">
        <f>K14/I14</f>
        <v>3.772247058944133E-2</v>
      </c>
      <c r="M14" s="30">
        <f>+I14</f>
        <v>66300</v>
      </c>
      <c r="N14" s="28" t="str">
        <f>IF(M14=H14, "MENOR VALOR", IF(M14=I14,"MEDIA ARITMETICA", IF(M14=J14,"MEDIANA")))</f>
        <v>MEDIA ARITMETICA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</row>
    <row r="15" spans="1:60" s="13" customFormat="1" ht="68.400000000000006" x14ac:dyDescent="0.2">
      <c r="A15" s="4">
        <v>10</v>
      </c>
      <c r="B15" s="33" t="s">
        <v>25</v>
      </c>
      <c r="C15" s="3" t="s">
        <v>8</v>
      </c>
      <c r="D15" s="35">
        <v>1</v>
      </c>
      <c r="E15" s="38">
        <v>243350</v>
      </c>
      <c r="F15" s="38">
        <v>227650</v>
      </c>
      <c r="G15" s="38">
        <v>222940</v>
      </c>
      <c r="H15" s="14">
        <f>+MIN(E15:G15)</f>
        <v>222940</v>
      </c>
      <c r="I15" s="14">
        <f>+AVERAGE(E15:G15)</f>
        <v>231313.33333333334</v>
      </c>
      <c r="J15" s="14">
        <f>+MEDIAN(E15:G15)</f>
        <v>227650</v>
      </c>
      <c r="K15" s="14">
        <f>_xlfn.STDEV.P(E15:G15)</f>
        <v>8725.7104136123053</v>
      </c>
      <c r="L15" s="5">
        <f>K15/I15</f>
        <v>3.772247058944133E-2</v>
      </c>
      <c r="M15" s="30">
        <f t="shared" ref="M15:M17" si="14">+I15</f>
        <v>231313.33333333334</v>
      </c>
      <c r="N15" s="28" t="str">
        <f>IF(M15=H15, "MENOR VALOR", IF(M15=I15,"MEDIA ARITMETICA", IF(M15=J15,"MEDIANA")))</f>
        <v>MEDIA ARITMETICA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</row>
    <row r="16" spans="1:60" s="13" customFormat="1" ht="102.6" x14ac:dyDescent="0.2">
      <c r="A16" s="4">
        <v>11</v>
      </c>
      <c r="B16" s="33" t="s">
        <v>26</v>
      </c>
      <c r="C16" s="3" t="s">
        <v>8</v>
      </c>
      <c r="D16" s="35">
        <v>1</v>
      </c>
      <c r="E16" s="38">
        <v>340000</v>
      </c>
      <c r="F16" s="38">
        <v>310000</v>
      </c>
      <c r="G16" s="38">
        <v>290000</v>
      </c>
      <c r="H16" s="14">
        <f t="shared" ref="H16:H17" si="15">+MIN(E16:G16)</f>
        <v>290000</v>
      </c>
      <c r="I16" s="14">
        <f t="shared" ref="I16:I17" si="16">+AVERAGE(E16:G16)</f>
        <v>313333.33333333331</v>
      </c>
      <c r="J16" s="14">
        <f t="shared" ref="J16:J17" si="17">+MEDIAN(E16:G16)</f>
        <v>310000</v>
      </c>
      <c r="K16" s="14">
        <f t="shared" ref="K16:K17" si="18">_xlfn.STDEV.P(E16:G16)</f>
        <v>20548.046676563252</v>
      </c>
      <c r="L16" s="5">
        <f t="shared" ref="L16:L17" si="19">K16/I16</f>
        <v>6.5578872372010377E-2</v>
      </c>
      <c r="M16" s="30">
        <f t="shared" si="14"/>
        <v>313333.33333333331</v>
      </c>
      <c r="N16" s="28" t="str">
        <f t="shared" ref="N16:N17" si="20">IF(M16=H16, "MENOR VALOR", IF(M16=I16,"MEDIA ARITMETICA", IF(M16=J16,"MEDIANA")))</f>
        <v>MEDIA ARITMETICA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</row>
    <row r="17" spans="1:60" s="13" customFormat="1" ht="102.6" x14ac:dyDescent="0.2">
      <c r="A17" s="4">
        <v>12</v>
      </c>
      <c r="B17" s="33" t="s">
        <v>27</v>
      </c>
      <c r="C17" s="3" t="s">
        <v>8</v>
      </c>
      <c r="D17" s="35">
        <v>1</v>
      </c>
      <c r="E17" s="38">
        <v>340000</v>
      </c>
      <c r="F17" s="38">
        <v>310000</v>
      </c>
      <c r="G17" s="38">
        <v>290000</v>
      </c>
      <c r="H17" s="14">
        <f t="shared" si="15"/>
        <v>290000</v>
      </c>
      <c r="I17" s="14">
        <f t="shared" si="16"/>
        <v>313333.33333333331</v>
      </c>
      <c r="J17" s="14">
        <f t="shared" si="17"/>
        <v>310000</v>
      </c>
      <c r="K17" s="14">
        <f t="shared" si="18"/>
        <v>20548.046676563252</v>
      </c>
      <c r="L17" s="5">
        <f t="shared" si="19"/>
        <v>6.5578872372010377E-2</v>
      </c>
      <c r="M17" s="30">
        <f t="shared" si="14"/>
        <v>313333.33333333331</v>
      </c>
      <c r="N17" s="28" t="str">
        <f t="shared" si="20"/>
        <v>MEDIA ARITMETICA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</row>
    <row r="18" spans="1:60" s="8" customFormat="1" x14ac:dyDescent="0.2">
      <c r="A18" s="26"/>
      <c r="B18" s="12"/>
      <c r="C18" s="27"/>
      <c r="D18" s="27"/>
      <c r="E18" s="15"/>
      <c r="F18" s="15"/>
      <c r="G18" s="16"/>
      <c r="H18" s="16"/>
      <c r="I18" s="16"/>
      <c r="J18" s="16"/>
      <c r="K18" s="16"/>
      <c r="L18" s="7"/>
      <c r="M18" s="18"/>
      <c r="N18" s="19"/>
    </row>
    <row r="19" spans="1:60" s="8" customFormat="1" x14ac:dyDescent="0.2">
      <c r="A19" s="26"/>
      <c r="B19" s="12"/>
      <c r="C19" s="27"/>
      <c r="D19" s="27"/>
      <c r="E19" s="15"/>
      <c r="F19" s="15"/>
      <c r="G19" s="16"/>
      <c r="H19" s="16"/>
      <c r="I19" s="16"/>
      <c r="J19" s="16"/>
      <c r="K19" s="16"/>
      <c r="L19" s="7"/>
      <c r="M19" s="18"/>
      <c r="N19" s="19"/>
    </row>
    <row r="20" spans="1:60" s="8" customFormat="1" x14ac:dyDescent="0.2">
      <c r="A20" s="26"/>
      <c r="B20" s="12"/>
      <c r="C20" s="27"/>
      <c r="D20" s="27"/>
      <c r="E20" s="15"/>
      <c r="F20" s="15"/>
      <c r="G20" s="16"/>
      <c r="H20" s="16"/>
      <c r="I20" s="16"/>
      <c r="J20" s="16"/>
      <c r="K20" s="16"/>
      <c r="L20" s="7"/>
      <c r="M20" s="18"/>
      <c r="N20" s="19"/>
    </row>
    <row r="21" spans="1:60" s="10" customFormat="1" x14ac:dyDescent="0.2">
      <c r="A21" s="43"/>
      <c r="B21" s="43"/>
      <c r="C21" s="43"/>
      <c r="D21" s="43"/>
      <c r="E21" s="17"/>
      <c r="F21" s="17"/>
      <c r="G21" s="18"/>
      <c r="H21" s="18"/>
      <c r="I21" s="18"/>
      <c r="J21" s="18"/>
      <c r="K21" s="18"/>
      <c r="L21" s="9"/>
      <c r="M21" s="18"/>
      <c r="N21" s="19"/>
    </row>
    <row r="22" spans="1:60" s="8" customFormat="1" x14ac:dyDescent="0.2">
      <c r="A22" s="26"/>
      <c r="B22" s="6"/>
      <c r="C22" s="27"/>
      <c r="D22" s="45"/>
      <c r="E22" s="15"/>
      <c r="F22" s="15"/>
      <c r="G22" s="16"/>
      <c r="H22" s="16"/>
      <c r="I22" s="16"/>
      <c r="J22" s="16"/>
      <c r="K22" s="16"/>
      <c r="L22" s="7"/>
      <c r="M22" s="18"/>
      <c r="N22" s="19"/>
    </row>
    <row r="23" spans="1:60" s="8" customFormat="1" x14ac:dyDescent="0.2">
      <c r="A23" s="26"/>
      <c r="B23" s="6"/>
      <c r="C23" s="27"/>
      <c r="D23" s="45"/>
      <c r="E23" s="15"/>
      <c r="F23" s="15"/>
      <c r="G23" s="16"/>
      <c r="H23" s="16"/>
      <c r="I23" s="16"/>
      <c r="J23" s="16"/>
      <c r="K23" s="16"/>
      <c r="L23" s="7"/>
      <c r="M23" s="18"/>
      <c r="N23" s="19"/>
    </row>
    <row r="24" spans="1:60" s="8" customFormat="1" x14ac:dyDescent="0.2">
      <c r="A24" s="26"/>
      <c r="B24" s="11"/>
      <c r="C24" s="27"/>
      <c r="D24" s="45"/>
      <c r="E24" s="15"/>
      <c r="F24" s="15"/>
      <c r="G24" s="16"/>
      <c r="H24" s="16"/>
      <c r="I24" s="16"/>
      <c r="J24" s="16"/>
      <c r="K24" s="16"/>
      <c r="L24" s="7"/>
      <c r="M24" s="18"/>
      <c r="N24" s="19"/>
    </row>
    <row r="25" spans="1:60" s="8" customFormat="1" x14ac:dyDescent="0.2">
      <c r="A25" s="26"/>
      <c r="B25" s="11"/>
      <c r="C25" s="27"/>
      <c r="D25" s="45"/>
      <c r="E25" s="15"/>
      <c r="F25" s="15"/>
      <c r="G25" s="16"/>
      <c r="H25" s="16"/>
      <c r="I25" s="16"/>
      <c r="J25" s="16"/>
      <c r="K25" s="16"/>
      <c r="L25" s="7"/>
      <c r="M25" s="18"/>
      <c r="N25" s="19"/>
    </row>
    <row r="26" spans="1:60" s="8" customFormat="1" x14ac:dyDescent="0.2">
      <c r="A26" s="26"/>
      <c r="B26" s="11"/>
      <c r="C26" s="27"/>
      <c r="D26" s="45"/>
      <c r="E26" s="15"/>
      <c r="F26" s="15"/>
      <c r="G26" s="16"/>
      <c r="H26" s="16"/>
      <c r="I26" s="16"/>
      <c r="J26" s="16"/>
      <c r="K26" s="16"/>
      <c r="L26" s="7"/>
      <c r="M26" s="18"/>
      <c r="N26" s="19"/>
    </row>
    <row r="27" spans="1:60" s="8" customFormat="1" x14ac:dyDescent="0.2">
      <c r="A27" s="26"/>
      <c r="B27" s="11"/>
      <c r="C27" s="27"/>
      <c r="D27" s="45"/>
      <c r="E27" s="15"/>
      <c r="F27" s="15"/>
      <c r="G27" s="16"/>
      <c r="H27" s="16"/>
      <c r="I27" s="16"/>
      <c r="J27" s="16"/>
      <c r="K27" s="16"/>
      <c r="L27" s="7"/>
      <c r="M27" s="18"/>
      <c r="N27" s="19"/>
    </row>
    <row r="28" spans="1:60" s="8" customFormat="1" x14ac:dyDescent="0.2">
      <c r="A28" s="26"/>
      <c r="B28" s="11"/>
      <c r="C28" s="27"/>
      <c r="D28" s="45"/>
      <c r="E28" s="15"/>
      <c r="F28" s="15"/>
      <c r="G28" s="16"/>
      <c r="H28" s="16"/>
      <c r="I28" s="16"/>
      <c r="J28" s="16"/>
      <c r="K28" s="16"/>
      <c r="L28" s="7"/>
      <c r="M28" s="18"/>
      <c r="N28" s="19"/>
    </row>
    <row r="29" spans="1:60" s="8" customFormat="1" x14ac:dyDescent="0.2">
      <c r="A29" s="26"/>
      <c r="B29" s="11"/>
      <c r="C29" s="27"/>
      <c r="D29" s="45"/>
      <c r="E29" s="15"/>
      <c r="F29" s="15"/>
      <c r="G29" s="16"/>
      <c r="H29" s="16"/>
      <c r="I29" s="16"/>
      <c r="J29" s="16"/>
      <c r="K29" s="16"/>
      <c r="L29" s="7"/>
      <c r="M29" s="18"/>
      <c r="N29" s="19"/>
    </row>
    <row r="30" spans="1:60" s="8" customFormat="1" x14ac:dyDescent="0.2">
      <c r="A30" s="26"/>
      <c r="B30" s="11"/>
      <c r="C30" s="27"/>
      <c r="D30" s="45"/>
      <c r="E30" s="15"/>
      <c r="F30" s="15"/>
      <c r="G30" s="16"/>
      <c r="H30" s="16"/>
      <c r="I30" s="16"/>
      <c r="J30" s="16"/>
      <c r="K30" s="16"/>
      <c r="L30" s="7"/>
      <c r="M30" s="18"/>
      <c r="N30" s="19"/>
    </row>
    <row r="31" spans="1:60" s="8" customFormat="1" x14ac:dyDescent="0.2">
      <c r="A31" s="26"/>
      <c r="B31" s="11"/>
      <c r="C31" s="27"/>
      <c r="D31" s="45"/>
      <c r="E31" s="15"/>
      <c r="F31" s="15"/>
      <c r="G31" s="16"/>
      <c r="H31" s="16"/>
      <c r="I31" s="16"/>
      <c r="J31" s="16"/>
      <c r="K31" s="16"/>
      <c r="L31" s="7"/>
      <c r="M31" s="18"/>
      <c r="N31" s="19"/>
    </row>
    <row r="32" spans="1:60" s="8" customFormat="1" x14ac:dyDescent="0.2">
      <c r="A32" s="26"/>
      <c r="B32" s="11"/>
      <c r="C32" s="27"/>
      <c r="D32" s="45"/>
      <c r="E32" s="15"/>
      <c r="F32" s="15"/>
      <c r="G32" s="16"/>
      <c r="H32" s="16"/>
      <c r="I32" s="16"/>
      <c r="J32" s="16"/>
      <c r="K32" s="16"/>
      <c r="L32" s="7"/>
      <c r="M32" s="18"/>
      <c r="N32" s="19"/>
    </row>
    <row r="33" spans="1:14" s="8" customFormat="1" x14ac:dyDescent="0.2">
      <c r="A33" s="26"/>
      <c r="B33" s="11"/>
      <c r="C33" s="27"/>
      <c r="D33" s="45"/>
      <c r="E33" s="15"/>
      <c r="F33" s="15"/>
      <c r="G33" s="16"/>
      <c r="H33" s="16"/>
      <c r="I33" s="16"/>
      <c r="J33" s="16"/>
      <c r="K33" s="16"/>
      <c r="L33" s="7"/>
      <c r="M33" s="18"/>
      <c r="N33" s="19"/>
    </row>
    <row r="34" spans="1:14" s="8" customFormat="1" x14ac:dyDescent="0.2">
      <c r="A34" s="26"/>
      <c r="B34" s="11"/>
      <c r="C34" s="27"/>
      <c r="D34" s="45"/>
      <c r="E34" s="15"/>
      <c r="F34" s="15"/>
      <c r="G34" s="16"/>
      <c r="H34" s="16"/>
      <c r="I34" s="16"/>
      <c r="J34" s="16"/>
      <c r="K34" s="16"/>
      <c r="L34" s="7"/>
      <c r="M34" s="18"/>
      <c r="N34" s="19"/>
    </row>
    <row r="35" spans="1:14" s="8" customFormat="1" x14ac:dyDescent="0.2">
      <c r="A35" s="26"/>
      <c r="B35" s="12"/>
      <c r="C35" s="27"/>
      <c r="D35" s="27"/>
      <c r="E35" s="15"/>
      <c r="F35" s="15"/>
      <c r="G35" s="16"/>
      <c r="H35" s="16"/>
      <c r="I35" s="16"/>
      <c r="J35" s="16"/>
      <c r="K35" s="16"/>
      <c r="L35" s="7"/>
      <c r="M35" s="18"/>
      <c r="N35" s="19"/>
    </row>
    <row r="36" spans="1:14" s="8" customFormat="1" x14ac:dyDescent="0.2">
      <c r="A36" s="26"/>
      <c r="B36" s="11"/>
      <c r="C36" s="26"/>
      <c r="D36" s="27"/>
      <c r="E36" s="15"/>
      <c r="F36" s="15"/>
      <c r="G36" s="16"/>
      <c r="H36" s="16"/>
      <c r="I36" s="16"/>
      <c r="J36" s="16"/>
      <c r="K36" s="16"/>
      <c r="L36" s="7"/>
      <c r="M36" s="18"/>
      <c r="N36" s="19"/>
    </row>
    <row r="37" spans="1:14" s="8" customFormat="1" x14ac:dyDescent="0.2">
      <c r="A37" s="26"/>
      <c r="B37" s="11"/>
      <c r="C37" s="27"/>
      <c r="D37" s="27"/>
      <c r="E37" s="15"/>
      <c r="F37" s="15"/>
      <c r="G37" s="16"/>
      <c r="H37" s="16"/>
      <c r="I37" s="16"/>
      <c r="J37" s="16"/>
      <c r="K37" s="16"/>
      <c r="L37" s="7"/>
      <c r="M37" s="18"/>
      <c r="N37" s="19"/>
    </row>
    <row r="38" spans="1:14" s="8" customFormat="1" x14ac:dyDescent="0.2">
      <c r="A38" s="26"/>
      <c r="B38" s="11"/>
      <c r="C38" s="27"/>
      <c r="D38" s="45"/>
      <c r="E38" s="15"/>
      <c r="F38" s="15"/>
      <c r="G38" s="16"/>
      <c r="H38" s="16"/>
      <c r="I38" s="16"/>
      <c r="J38" s="16"/>
      <c r="K38" s="16"/>
      <c r="L38" s="7"/>
      <c r="M38" s="18"/>
      <c r="N38" s="19"/>
    </row>
    <row r="39" spans="1:14" s="8" customFormat="1" x14ac:dyDescent="0.2">
      <c r="A39" s="26"/>
      <c r="B39" s="11"/>
      <c r="C39" s="27"/>
      <c r="D39" s="45"/>
      <c r="E39" s="15"/>
      <c r="F39" s="15"/>
      <c r="G39" s="16"/>
      <c r="H39" s="16"/>
      <c r="I39" s="16"/>
      <c r="J39" s="16"/>
      <c r="K39" s="16"/>
      <c r="L39" s="7"/>
      <c r="M39" s="18"/>
      <c r="N39" s="19"/>
    </row>
    <row r="40" spans="1:14" s="8" customFormat="1" x14ac:dyDescent="0.2">
      <c r="A40" s="26"/>
      <c r="B40" s="11"/>
      <c r="C40" s="27"/>
      <c r="D40" s="44"/>
      <c r="E40" s="15"/>
      <c r="F40" s="15"/>
      <c r="G40" s="16"/>
      <c r="H40" s="16"/>
      <c r="I40" s="16"/>
      <c r="J40" s="16"/>
      <c r="K40" s="16"/>
      <c r="L40" s="7"/>
      <c r="M40" s="18"/>
      <c r="N40" s="19"/>
    </row>
    <row r="41" spans="1:14" s="8" customFormat="1" x14ac:dyDescent="0.2">
      <c r="A41" s="26"/>
      <c r="B41" s="11"/>
      <c r="C41" s="27"/>
      <c r="D41" s="44"/>
      <c r="E41" s="15"/>
      <c r="F41" s="15"/>
      <c r="G41" s="16"/>
      <c r="H41" s="16"/>
      <c r="I41" s="16"/>
      <c r="J41" s="16"/>
      <c r="K41" s="16"/>
      <c r="L41" s="7"/>
      <c r="M41" s="18"/>
      <c r="N41" s="19"/>
    </row>
    <row r="42" spans="1:14" s="8" customFormat="1" x14ac:dyDescent="0.2">
      <c r="A42" s="26"/>
      <c r="B42" s="11"/>
      <c r="C42" s="27"/>
      <c r="D42" s="44"/>
      <c r="E42" s="15"/>
      <c r="F42" s="15"/>
      <c r="G42" s="16"/>
      <c r="H42" s="16"/>
      <c r="I42" s="16"/>
      <c r="J42" s="16"/>
      <c r="K42" s="16"/>
      <c r="L42" s="7"/>
      <c r="M42" s="18"/>
      <c r="N42" s="19"/>
    </row>
    <row r="43" spans="1:14" s="8" customFormat="1" x14ac:dyDescent="0.2">
      <c r="A43" s="26"/>
      <c r="B43" s="11"/>
      <c r="C43" s="27"/>
      <c r="D43" s="45"/>
      <c r="E43" s="15"/>
      <c r="F43" s="15"/>
      <c r="G43" s="16"/>
      <c r="H43" s="16"/>
      <c r="I43" s="16"/>
      <c r="J43" s="16"/>
      <c r="K43" s="16"/>
      <c r="L43" s="7"/>
      <c r="M43" s="18"/>
      <c r="N43" s="19"/>
    </row>
    <row r="44" spans="1:14" s="8" customFormat="1" x14ac:dyDescent="0.2">
      <c r="A44" s="26"/>
      <c r="B44" s="11"/>
      <c r="C44" s="27"/>
      <c r="D44" s="45"/>
      <c r="E44" s="15"/>
      <c r="F44" s="15"/>
      <c r="G44" s="16"/>
      <c r="H44" s="16"/>
      <c r="I44" s="16"/>
      <c r="J44" s="16"/>
      <c r="K44" s="16"/>
      <c r="L44" s="7"/>
      <c r="M44" s="18"/>
      <c r="N44" s="19"/>
    </row>
    <row r="45" spans="1:14" s="8" customFormat="1" x14ac:dyDescent="0.2">
      <c r="A45" s="26"/>
      <c r="B45" s="11"/>
      <c r="C45" s="27"/>
      <c r="D45" s="45"/>
      <c r="E45" s="15"/>
      <c r="F45" s="15"/>
      <c r="G45" s="16"/>
      <c r="H45" s="16"/>
      <c r="I45" s="16"/>
      <c r="J45" s="16"/>
      <c r="K45" s="16"/>
      <c r="L45" s="7"/>
      <c r="M45" s="18"/>
      <c r="N45" s="19"/>
    </row>
    <row r="46" spans="1:14" s="8" customFormat="1" x14ac:dyDescent="0.2">
      <c r="A46" s="26"/>
      <c r="B46" s="11"/>
      <c r="C46" s="27"/>
      <c r="D46" s="45"/>
      <c r="E46" s="15"/>
      <c r="F46" s="15"/>
      <c r="G46" s="16"/>
      <c r="H46" s="16"/>
      <c r="I46" s="16"/>
      <c r="J46" s="16"/>
      <c r="K46" s="16"/>
      <c r="L46" s="7"/>
      <c r="M46" s="18"/>
      <c r="N46" s="19"/>
    </row>
    <row r="47" spans="1:14" s="8" customFormat="1" x14ac:dyDescent="0.2">
      <c r="A47" s="26"/>
      <c r="B47" s="11"/>
      <c r="C47" s="27"/>
      <c r="D47" s="45"/>
      <c r="E47" s="15"/>
      <c r="F47" s="15"/>
      <c r="G47" s="16"/>
      <c r="H47" s="16"/>
      <c r="I47" s="16"/>
      <c r="J47" s="16"/>
      <c r="K47" s="16"/>
      <c r="L47" s="7"/>
      <c r="M47" s="18"/>
      <c r="N47" s="19"/>
    </row>
    <row r="48" spans="1:14" s="8" customFormat="1" x14ac:dyDescent="0.2">
      <c r="A48" s="43"/>
      <c r="B48" s="43"/>
      <c r="C48" s="43"/>
      <c r="D48" s="43"/>
      <c r="E48" s="17"/>
      <c r="F48" s="17"/>
      <c r="G48" s="18"/>
      <c r="H48" s="18"/>
      <c r="I48" s="18"/>
      <c r="J48" s="18"/>
      <c r="K48" s="18"/>
      <c r="L48" s="9"/>
      <c r="M48" s="18"/>
      <c r="N48" s="19"/>
    </row>
    <row r="49" spans="1:14" s="8" customFormat="1" x14ac:dyDescent="0.2">
      <c r="A49" s="43"/>
      <c r="B49" s="43"/>
      <c r="C49" s="43"/>
      <c r="D49" s="43"/>
      <c r="E49" s="17"/>
      <c r="F49" s="17"/>
      <c r="G49" s="18"/>
      <c r="H49" s="18"/>
      <c r="I49" s="18"/>
      <c r="J49" s="18"/>
      <c r="K49" s="18"/>
      <c r="L49" s="9"/>
      <c r="M49" s="18"/>
      <c r="N49" s="19"/>
    </row>
    <row r="50" spans="1:14" s="8" customFormat="1" x14ac:dyDescent="0.2">
      <c r="A50" s="26"/>
      <c r="C50" s="26"/>
      <c r="D50" s="26"/>
      <c r="E50" s="20"/>
      <c r="F50" s="20"/>
      <c r="G50" s="21"/>
      <c r="H50" s="21"/>
      <c r="I50" s="21"/>
      <c r="J50" s="21"/>
      <c r="K50" s="21"/>
      <c r="L50" s="26"/>
      <c r="M50" s="31"/>
      <c r="N50" s="25"/>
    </row>
    <row r="51" spans="1:14" s="8" customFormat="1" x14ac:dyDescent="0.2">
      <c r="A51" s="26"/>
      <c r="C51" s="26"/>
      <c r="D51" s="26"/>
      <c r="E51" s="20"/>
      <c r="F51" s="20"/>
      <c r="G51" s="21"/>
      <c r="H51" s="21"/>
      <c r="I51" s="21"/>
      <c r="J51" s="21"/>
      <c r="K51" s="21"/>
      <c r="L51" s="26"/>
      <c r="M51" s="31"/>
      <c r="N51" s="25"/>
    </row>
    <row r="52" spans="1:14" s="8" customFormat="1" x14ac:dyDescent="0.2">
      <c r="A52" s="26"/>
      <c r="C52" s="26"/>
      <c r="D52" s="26"/>
      <c r="E52" s="20"/>
      <c r="F52" s="20"/>
      <c r="G52" s="21"/>
      <c r="H52" s="21"/>
      <c r="I52" s="21"/>
      <c r="J52" s="21"/>
      <c r="K52" s="21"/>
      <c r="L52" s="26"/>
      <c r="M52" s="31"/>
      <c r="N52" s="25"/>
    </row>
    <row r="53" spans="1:14" s="8" customFormat="1" x14ac:dyDescent="0.2">
      <c r="A53" s="26"/>
      <c r="C53" s="26"/>
      <c r="D53" s="26"/>
      <c r="E53" s="20"/>
      <c r="F53" s="20"/>
      <c r="G53" s="21"/>
      <c r="H53" s="21"/>
      <c r="I53" s="21"/>
      <c r="J53" s="21"/>
      <c r="K53" s="21"/>
      <c r="L53" s="26"/>
      <c r="M53" s="31"/>
      <c r="N53" s="25"/>
    </row>
    <row r="54" spans="1:14" s="8" customFormat="1" x14ac:dyDescent="0.2">
      <c r="A54" s="26"/>
      <c r="C54" s="26"/>
      <c r="D54" s="26"/>
      <c r="E54" s="20"/>
      <c r="F54" s="20"/>
      <c r="G54" s="21"/>
      <c r="H54" s="21"/>
      <c r="I54" s="21"/>
      <c r="J54" s="21"/>
      <c r="K54" s="21"/>
      <c r="L54" s="26"/>
      <c r="M54" s="31"/>
      <c r="N54" s="25"/>
    </row>
    <row r="55" spans="1:14" s="8" customFormat="1" x14ac:dyDescent="0.2">
      <c r="A55" s="26"/>
      <c r="C55" s="26"/>
      <c r="D55" s="26"/>
      <c r="E55" s="20"/>
      <c r="F55" s="20"/>
      <c r="G55" s="21"/>
      <c r="H55" s="21"/>
      <c r="I55" s="21"/>
      <c r="J55" s="21"/>
      <c r="K55" s="21"/>
      <c r="L55" s="26"/>
      <c r="M55" s="31"/>
      <c r="N55" s="25"/>
    </row>
    <row r="56" spans="1:14" s="8" customFormat="1" x14ac:dyDescent="0.2">
      <c r="A56" s="26"/>
      <c r="C56" s="26"/>
      <c r="D56" s="26"/>
      <c r="E56" s="20"/>
      <c r="F56" s="20"/>
      <c r="G56" s="21"/>
      <c r="H56" s="21"/>
      <c r="I56" s="21"/>
      <c r="J56" s="21"/>
      <c r="K56" s="21"/>
      <c r="L56" s="26"/>
      <c r="M56" s="31"/>
      <c r="N56" s="25"/>
    </row>
    <row r="57" spans="1:14" s="8" customFormat="1" x14ac:dyDescent="0.2">
      <c r="A57" s="26"/>
      <c r="C57" s="26"/>
      <c r="D57" s="26"/>
      <c r="E57" s="20"/>
      <c r="F57" s="20"/>
      <c r="G57" s="21"/>
      <c r="H57" s="21"/>
      <c r="I57" s="21"/>
      <c r="J57" s="21"/>
      <c r="K57" s="21"/>
      <c r="L57" s="26"/>
      <c r="M57" s="31"/>
      <c r="N57" s="25"/>
    </row>
    <row r="58" spans="1:14" s="8" customFormat="1" x14ac:dyDescent="0.2">
      <c r="A58" s="26"/>
      <c r="C58" s="26"/>
      <c r="D58" s="26"/>
      <c r="E58" s="20"/>
      <c r="F58" s="20"/>
      <c r="G58" s="21"/>
      <c r="H58" s="21"/>
      <c r="I58" s="21"/>
      <c r="J58" s="21"/>
      <c r="K58" s="21"/>
      <c r="L58" s="26"/>
      <c r="M58" s="31"/>
      <c r="N58" s="25"/>
    </row>
    <row r="59" spans="1:14" s="8" customFormat="1" x14ac:dyDescent="0.2">
      <c r="A59" s="26"/>
      <c r="C59" s="26"/>
      <c r="D59" s="26"/>
      <c r="E59" s="20"/>
      <c r="F59" s="20"/>
      <c r="G59" s="21"/>
      <c r="H59" s="21"/>
      <c r="I59" s="21"/>
      <c r="J59" s="21"/>
      <c r="K59" s="21"/>
      <c r="L59" s="26"/>
      <c r="M59" s="31"/>
      <c r="N59" s="25"/>
    </row>
    <row r="60" spans="1:14" s="8" customFormat="1" x14ac:dyDescent="0.2">
      <c r="A60" s="26"/>
      <c r="C60" s="26"/>
      <c r="D60" s="26"/>
      <c r="E60" s="20"/>
      <c r="F60" s="20"/>
      <c r="G60" s="21"/>
      <c r="H60" s="21"/>
      <c r="I60" s="21"/>
      <c r="J60" s="21"/>
      <c r="K60" s="21"/>
      <c r="L60" s="26"/>
      <c r="M60" s="31"/>
      <c r="N60" s="25"/>
    </row>
    <row r="61" spans="1:14" s="8" customFormat="1" x14ac:dyDescent="0.2">
      <c r="A61" s="26"/>
      <c r="C61" s="26"/>
      <c r="D61" s="26"/>
      <c r="E61" s="20"/>
      <c r="F61" s="20"/>
      <c r="G61" s="21"/>
      <c r="H61" s="21"/>
      <c r="I61" s="21"/>
      <c r="J61" s="21"/>
      <c r="K61" s="21"/>
      <c r="L61" s="26"/>
      <c r="M61" s="31"/>
      <c r="N61" s="25"/>
    </row>
    <row r="62" spans="1:14" s="8" customFormat="1" x14ac:dyDescent="0.2">
      <c r="A62" s="26"/>
      <c r="C62" s="26"/>
      <c r="D62" s="26"/>
      <c r="E62" s="20"/>
      <c r="F62" s="20"/>
      <c r="G62" s="21"/>
      <c r="H62" s="21"/>
      <c r="I62" s="21"/>
      <c r="J62" s="21"/>
      <c r="K62" s="21"/>
      <c r="L62" s="26"/>
      <c r="M62" s="31"/>
      <c r="N62" s="25"/>
    </row>
    <row r="63" spans="1:14" x14ac:dyDescent="0.2">
      <c r="E63" s="22"/>
      <c r="F63" s="22"/>
    </row>
    <row r="64" spans="1:14" x14ac:dyDescent="0.2">
      <c r="E64" s="22"/>
      <c r="F64" s="22"/>
    </row>
    <row r="65" spans="5:6" x14ac:dyDescent="0.2">
      <c r="E65" s="22"/>
      <c r="F65" s="22"/>
    </row>
    <row r="66" spans="5:6" x14ac:dyDescent="0.2">
      <c r="E66" s="22"/>
      <c r="F66" s="22"/>
    </row>
    <row r="67" spans="5:6" x14ac:dyDescent="0.2">
      <c r="E67" s="22"/>
      <c r="F67" s="22"/>
    </row>
    <row r="68" spans="5:6" x14ac:dyDescent="0.2">
      <c r="E68" s="22"/>
      <c r="F68" s="22"/>
    </row>
    <row r="69" spans="5:6" x14ac:dyDescent="0.2">
      <c r="E69" s="22"/>
      <c r="F69" s="22"/>
    </row>
    <row r="70" spans="5:6" x14ac:dyDescent="0.2">
      <c r="E70" s="22"/>
      <c r="F70" s="22"/>
    </row>
  </sheetData>
  <mergeCells count="24">
    <mergeCell ref="A1:N1"/>
    <mergeCell ref="M2:M3"/>
    <mergeCell ref="H2:H3"/>
    <mergeCell ref="I2:I3"/>
    <mergeCell ref="J2:J3"/>
    <mergeCell ref="K2:K3"/>
    <mergeCell ref="L2:L3"/>
    <mergeCell ref="N2:N3"/>
    <mergeCell ref="D2:D3"/>
    <mergeCell ref="A2:A3"/>
    <mergeCell ref="B2:B3"/>
    <mergeCell ref="C2:C3"/>
    <mergeCell ref="A4:N4"/>
    <mergeCell ref="A9:N9"/>
    <mergeCell ref="A48:D48"/>
    <mergeCell ref="A49:D49"/>
    <mergeCell ref="A21:D21"/>
    <mergeCell ref="D40:D42"/>
    <mergeCell ref="D43:D44"/>
    <mergeCell ref="D45:D47"/>
    <mergeCell ref="D24:D27"/>
    <mergeCell ref="D28:D34"/>
    <mergeCell ref="D38:D39"/>
    <mergeCell ref="D22:D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kharem carabali marulanda</cp:lastModifiedBy>
  <dcterms:created xsi:type="dcterms:W3CDTF">2023-04-24T16:43:36Z</dcterms:created>
  <dcterms:modified xsi:type="dcterms:W3CDTF">2025-10-06T16:23:52Z</dcterms:modified>
</cp:coreProperties>
</file>