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Chavez\Downloads\"/>
    </mc:Choice>
  </mc:AlternateContent>
  <xr:revisionPtr revIDLastSave="0" documentId="8_{2112B9D4-F951-4628-BA53-AF4E614D7603}" xr6:coauthVersionLast="47" xr6:coauthVersionMax="47" xr10:uidLastSave="{00000000-0000-0000-0000-000000000000}"/>
  <bookViews>
    <workbookView xWindow="-120" yWindow="-120" windowWidth="29040" windowHeight="15720" tabRatio="867" xr2:uid="{00000000-000D-0000-FFFF-FFFF00000000}"/>
  </bookViews>
  <sheets>
    <sheet name="INFORME FINANCIERO" sheetId="9" r:id="rId1"/>
    <sheet name="NOTAS ACLARATORIAS" sheetId="4" r:id="rId2"/>
    <sheet name="DESCUENTOS RTF" sheetId="8" r:id="rId3"/>
    <sheet name="INSTRUCCIONES" sheetId="7" r:id="rId4"/>
    <sheet name="Bases (para ocultar)" sheetId="5" state="hidden" r:id="rId5"/>
  </sheets>
  <externalReferences>
    <externalReference r:id="rId6"/>
  </externalReferences>
  <definedNames>
    <definedName name="AMAZONAS">#REF!</definedName>
    <definedName name="_xlnm.Print_Area" localSheetId="0">'INFORME FINANCIERO'!$A$1:$U$103</definedName>
    <definedName name="_xlnm.Print_Area" localSheetId="3">INSTRUCCIONES!$A$1:$L$49</definedName>
    <definedName name="_xlnm.Print_Area" localSheetId="1">'NOTAS ACLARATORIAS'!$A$1:$L$93</definedName>
    <definedName name="La_Giajira">#REF!</definedName>
    <definedName name="REG">[1]Discriminado!#REF!</definedName>
    <definedName name="Regionales">'[1]Listas Actualizada'!$A$4:$A$36</definedName>
    <definedName name="T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4" i="9" l="1"/>
  <c r="Q54" i="9"/>
  <c r="S54" i="9" s="1"/>
  <c r="S58" i="9"/>
  <c r="S47" i="9"/>
  <c r="K70" i="9" l="1"/>
  <c r="S70" i="9" s="1"/>
  <c r="K69" i="9"/>
  <c r="S69" i="9" s="1"/>
  <c r="K64" i="9"/>
  <c r="S64" i="9" s="1"/>
  <c r="K63" i="9"/>
  <c r="S63" i="9" s="1"/>
  <c r="K60" i="9"/>
  <c r="S60" i="9" s="1"/>
  <c r="K59" i="9"/>
  <c r="S59" i="9" s="1"/>
  <c r="K56" i="9"/>
  <c r="S56" i="9" s="1"/>
  <c r="K55" i="9"/>
  <c r="S55" i="9" s="1"/>
  <c r="K50" i="9"/>
  <c r="S50" i="9" s="1"/>
  <c r="K49" i="9"/>
  <c r="S49" i="9" s="1"/>
  <c r="K45" i="9"/>
  <c r="S45" i="9" s="1"/>
  <c r="K44" i="9"/>
  <c r="S44" i="9" s="1"/>
  <c r="K65" i="9" l="1"/>
  <c r="P33" i="9" l="1"/>
  <c r="P34" i="9"/>
  <c r="P35" i="9"/>
  <c r="P36" i="9"/>
  <c r="P37" i="9"/>
  <c r="P38" i="9"/>
  <c r="P39" i="9"/>
  <c r="I33" i="9"/>
  <c r="I34" i="9"/>
  <c r="I35" i="9"/>
  <c r="I36" i="9"/>
  <c r="I37" i="9"/>
  <c r="I38" i="9"/>
  <c r="I39" i="9"/>
  <c r="K10" i="9" l="1"/>
  <c r="J10" i="9"/>
  <c r="L18" i="9" l="1"/>
  <c r="G18" i="9"/>
  <c r="E17" i="9"/>
  <c r="E15" i="9"/>
  <c r="E16" i="9"/>
  <c r="E14" i="9"/>
  <c r="E13" i="9"/>
  <c r="E18" i="9" l="1"/>
  <c r="I41" i="9"/>
  <c r="Q40" i="9"/>
  <c r="P27" i="9"/>
  <c r="P26" i="9"/>
  <c r="P25" i="9"/>
  <c r="P24" i="9"/>
  <c r="I24" i="9"/>
  <c r="I25" i="9"/>
  <c r="I26" i="9"/>
  <c r="I27" i="9"/>
  <c r="I77" i="9"/>
  <c r="I76" i="9"/>
  <c r="I75" i="9"/>
  <c r="I74" i="9"/>
  <c r="I73" i="9"/>
  <c r="I72" i="9"/>
  <c r="I70" i="9"/>
  <c r="I69" i="9"/>
  <c r="I68" i="9"/>
  <c r="I67" i="9"/>
  <c r="I66" i="9"/>
  <c r="I64" i="9"/>
  <c r="I63" i="9"/>
  <c r="I62" i="9"/>
  <c r="I60" i="9"/>
  <c r="I59" i="9"/>
  <c r="I58" i="9"/>
  <c r="I56" i="9"/>
  <c r="I55" i="9"/>
  <c r="I54" i="9"/>
  <c r="I53" i="9"/>
  <c r="I52" i="9"/>
  <c r="I50" i="9"/>
  <c r="I49" i="9"/>
  <c r="I48" i="9"/>
  <c r="I47" i="9"/>
  <c r="I45" i="9"/>
  <c r="I44" i="9"/>
  <c r="I43" i="9"/>
  <c r="I42" i="9"/>
  <c r="P74" i="9"/>
  <c r="P75" i="9"/>
  <c r="P76" i="9"/>
  <c r="P77" i="9"/>
  <c r="P73" i="9"/>
  <c r="P72" i="9"/>
  <c r="P68" i="9"/>
  <c r="P69" i="9"/>
  <c r="P70" i="9"/>
  <c r="P67" i="9"/>
  <c r="P66" i="9"/>
  <c r="P64" i="9"/>
  <c r="P63" i="9"/>
  <c r="P62" i="9"/>
  <c r="P60" i="9"/>
  <c r="P59" i="9"/>
  <c r="P58" i="9"/>
  <c r="P54" i="9"/>
  <c r="P55" i="9"/>
  <c r="P56" i="9"/>
  <c r="P53" i="9"/>
  <c r="P52" i="9"/>
  <c r="P48" i="9"/>
  <c r="P49" i="9"/>
  <c r="P50" i="9"/>
  <c r="P47" i="9"/>
  <c r="P42" i="9"/>
  <c r="P43" i="9"/>
  <c r="P44" i="9"/>
  <c r="P45" i="9"/>
  <c r="P41" i="9"/>
  <c r="P23" i="9"/>
  <c r="P28" i="9"/>
  <c r="P29" i="9"/>
  <c r="P30" i="9"/>
  <c r="P31" i="9"/>
  <c r="P32" i="9"/>
  <c r="P22" i="9"/>
  <c r="Q46" i="9"/>
  <c r="Q51" i="9"/>
  <c r="Q57" i="9"/>
  <c r="Q61" i="9"/>
  <c r="Q65" i="9"/>
  <c r="Q71" i="9"/>
  <c r="Q78" i="9"/>
  <c r="I32" i="9"/>
  <c r="I31" i="9"/>
  <c r="I30" i="9"/>
  <c r="I29" i="9"/>
  <c r="I28" i="9"/>
  <c r="I23" i="9"/>
  <c r="I22" i="9"/>
  <c r="N8" i="9"/>
  <c r="Q9" i="9" s="1"/>
  <c r="S86" i="9"/>
  <c r="R86" i="9"/>
  <c r="Q86" i="9"/>
  <c r="S78" i="9"/>
  <c r="R78" i="9"/>
  <c r="S71" i="9"/>
  <c r="R71" i="9"/>
  <c r="S65" i="9"/>
  <c r="R65" i="9"/>
  <c r="S61" i="9"/>
  <c r="R61" i="9"/>
  <c r="S57" i="9"/>
  <c r="R57" i="9"/>
  <c r="S51" i="9"/>
  <c r="R51" i="9"/>
  <c r="R46" i="9"/>
  <c r="S46" i="9"/>
  <c r="R40" i="9"/>
  <c r="S40" i="9"/>
  <c r="O86" i="9"/>
  <c r="N86" i="9"/>
  <c r="M86" i="9"/>
  <c r="L86" i="9"/>
  <c r="K86" i="9"/>
  <c r="J86" i="9"/>
  <c r="I86" i="9"/>
  <c r="P85" i="9"/>
  <c r="P84" i="9"/>
  <c r="O78" i="9"/>
  <c r="N78" i="9"/>
  <c r="M78" i="9"/>
  <c r="L78" i="9"/>
  <c r="K78" i="9"/>
  <c r="J78" i="9"/>
  <c r="O71" i="9"/>
  <c r="N71" i="9"/>
  <c r="M71" i="9"/>
  <c r="L71" i="9"/>
  <c r="K71" i="9"/>
  <c r="J71" i="9"/>
  <c r="J65" i="9"/>
  <c r="O61" i="9"/>
  <c r="O65" i="9" s="1"/>
  <c r="N61" i="9"/>
  <c r="N65" i="9" s="1"/>
  <c r="M61" i="9"/>
  <c r="M65" i="9" s="1"/>
  <c r="L61" i="9"/>
  <c r="L65" i="9" s="1"/>
  <c r="K61" i="9"/>
  <c r="J61" i="9"/>
  <c r="O57" i="9"/>
  <c r="N57" i="9"/>
  <c r="M57" i="9"/>
  <c r="L57" i="9"/>
  <c r="K57" i="9"/>
  <c r="J57" i="9"/>
  <c r="O51" i="9"/>
  <c r="N51" i="9"/>
  <c r="M51" i="9"/>
  <c r="L51" i="9"/>
  <c r="K51" i="9"/>
  <c r="J51" i="9"/>
  <c r="O46" i="9"/>
  <c r="N46" i="9"/>
  <c r="M46" i="9"/>
  <c r="L46" i="9"/>
  <c r="K46" i="9"/>
  <c r="J46" i="9"/>
  <c r="O40" i="9"/>
  <c r="N40" i="9"/>
  <c r="M40" i="9"/>
  <c r="L40" i="9"/>
  <c r="K40" i="9"/>
  <c r="J40" i="9"/>
  <c r="I46" i="9" l="1"/>
  <c r="I61" i="9"/>
  <c r="I65" i="9"/>
  <c r="I51" i="9"/>
  <c r="I71" i="9"/>
  <c r="I57" i="9"/>
  <c r="I78" i="9"/>
  <c r="P46" i="9"/>
  <c r="P86" i="9"/>
  <c r="I40" i="9"/>
  <c r="P78" i="9"/>
  <c r="P51" i="9"/>
  <c r="P40" i="9"/>
  <c r="P57" i="9"/>
  <c r="P65" i="9"/>
  <c r="P61" i="9"/>
  <c r="P71" i="9"/>
  <c r="N79" i="9"/>
  <c r="Q79" i="9"/>
  <c r="S79" i="9"/>
  <c r="R79" i="9"/>
  <c r="V46" i="9"/>
  <c r="K79" i="9"/>
  <c r="V40" i="9"/>
  <c r="J79" i="9"/>
  <c r="V86" i="9"/>
  <c r="L79" i="9"/>
  <c r="M79" i="9"/>
  <c r="V71" i="9"/>
  <c r="V78" i="9"/>
  <c r="O79" i="9"/>
  <c r="V51" i="9"/>
  <c r="V57" i="9"/>
  <c r="V65" i="9"/>
  <c r="U46" i="9"/>
  <c r="V61" i="9"/>
  <c r="P79" i="9" l="1"/>
  <c r="V79" i="9"/>
  <c r="I79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aixaa</author>
    <author>Cindy Ariza Antonio</author>
    <author>Cindy Jineth Ariza Antonio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Seleccione la Regional donde se va a ejecutar el conrato.</t>
        </r>
      </text>
    </comment>
    <comment ref="E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Diligencie el nombre de la Unidad Ejecutora que ejecuta el contrato como aparece en su RUT.</t>
        </r>
      </text>
    </comment>
    <comment ref="I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 Se registra fecha de inicio de contrato de aporte.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Se registra el valor de recurso aportado por el ICBF.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Se registra el valor de recursos a adicionar cuando aplique.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 Se registra fecha de finalización de contrato de aporte.</t>
        </r>
      </text>
    </comment>
    <comment ref="L8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Se registra el valor de recursos (Dinero o especie) que se comprometio el operador. Esta establecido minimo el 3%. (Ajustar si el operador da un procentaje más alto)</t>
        </r>
      </text>
    </comment>
    <comment ref="P8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Se registra el valor de recursos a reducri cuando aplique.</t>
        </r>
      </text>
    </comment>
    <comment ref="C9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Diligenciar el nombre del CZ donde se va a ejecutar el contrato.
Si no es el caso dejarlo en blanco.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Diligenciar el NIT, como se encuentra registrado en el RUT.</t>
        </r>
      </text>
    </comment>
    <comment ref="L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Diligenciar el NIT, como se encuentra registrado en el RUT.</t>
        </r>
      </text>
    </comment>
    <comment ref="E10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 xml:space="preserve"> Se registra el número de familias que se van atender.</t>
        </r>
      </text>
    </comment>
    <comment ref="P11" authorId="2" shapeId="0" xr:uid="{00000000-0006-0000-0000-00000D000000}">
      <text>
        <r>
          <rPr>
            <b/>
            <sz val="9"/>
            <color indexed="81"/>
            <rFont val="Tahoma"/>
            <family val="2"/>
          </rPr>
          <t>Se diligencia el valor mensual de los rendimientos que genera la cuenta de ahorro exclusiva del contrato.</t>
        </r>
      </text>
    </comment>
    <comment ref="G12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Diligenciar los porcentajes tablecidos en la minuta contractual.</t>
        </r>
      </text>
    </comment>
    <comment ref="I1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Diligenciar los meses que se proyectan los desembolsos.</t>
        </r>
      </text>
    </comment>
    <comment ref="L1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Diligenciar los valores proyectados a ejecutar.</t>
        </r>
      </text>
    </comment>
    <comment ref="N12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Diligenciar los meses que se proyectan los desembolsos.</t>
        </r>
      </text>
    </comment>
    <comment ref="P13" authorId="2" shapeId="0" xr:uid="{00000000-0006-0000-0000-000012000000}">
      <text>
        <r>
          <rPr>
            <b/>
            <sz val="9"/>
            <color indexed="81"/>
            <rFont val="Tahoma"/>
            <family val="2"/>
          </rPr>
          <t>Diligenciar el número de cuenta de ahorro exclusiva del contrato de aporte.Recuerde que solo se aceptaran cuentas de ahorros para los desembolsos.</t>
        </r>
      </text>
    </comment>
    <comment ref="P17" authorId="2" shapeId="0" xr:uid="{00000000-0006-0000-0000-000013000000}">
      <text>
        <r>
          <rPr>
            <b/>
            <sz val="9"/>
            <color indexed="81"/>
            <rFont val="Tahoma"/>
            <family val="2"/>
          </rPr>
          <t>Diligenciar el nombre del banco de la cuenta de ahorros exclusiva.</t>
        </r>
      </text>
    </comment>
    <comment ref="C19" authorId="2" shapeId="0" xr:uid="{00000000-0006-0000-0000-000014000000}">
      <text>
        <r>
          <rPr>
            <b/>
            <sz val="9"/>
            <color indexed="81"/>
            <rFont val="Tahoma"/>
            <family val="2"/>
          </rPr>
          <t>Escoger el mes al que pertenece el informe presentado.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Se registra los gastos por cada componente, según el proyecto aprobado. Tener presente la herramienta de costeo.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Diligenciar el gasto global, ejemplo, transporte, materiales, talento humano,etc</t>
        </r>
      </text>
    </comment>
    <comment ref="E20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Diligenciar los items aprobados e cada componente.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Escoger el mes en que se da inicio al contrato de aporte.</t>
        </r>
      </text>
    </comment>
    <comment ref="C22" authorId="1" shapeId="0" xr:uid="{00000000-0006-0000-0000-000019000000}">
      <text>
        <r>
          <rPr>
            <b/>
            <sz val="9"/>
            <color indexed="81"/>
            <rFont val="Tahoma"/>
            <family val="2"/>
          </rPr>
          <t>Diligenciar los perfiles del talento humano base cel contrato.</t>
        </r>
      </text>
    </comment>
    <comment ref="C72" authorId="1" shapeId="0" xr:uid="{00000000-0006-0000-0000-00001A000000}">
      <text>
        <r>
          <rPr>
            <b/>
            <sz val="9"/>
            <color indexed="81"/>
            <rFont val="Tahoma"/>
            <family val="2"/>
          </rPr>
          <t>Se debe diligenciar los items aprobados en el proyecto, se recomienda incluir los Gravámenes a los movimientos financieros. 
No pueden superar el 8% del aporte ICBF.</t>
        </r>
      </text>
    </comment>
    <comment ref="C82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Se debe diligenciar de acuerdo con lo comprometido y aprobado en el proyecto y contrato.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Cindy Jineth Ariza Antonio</author>
  </authors>
  <commentList>
    <comment ref="E7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Se debe diligenciar los items aprobados en el proyecto, se recomienda incluir los Gravámenes a los movimientos financieros.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tc={74537728-BEE5-4CA1-89E3-123015E6777B}</author>
    <author>tc={4B0EC3BE-84A9-488F-927A-500E871F90F1}</author>
    <author>tc={7ABC0550-0C4F-4812-AFF3-2BCC51387158}</author>
  </authors>
  <commentList>
    <comment ref="B16" authorId="0" shapeId="0" xr:uid="{00000000-0006-0000-0300-00000100000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incluye en el formato</t>
      </text>
    </comment>
    <comment ref="B19" authorId="1" shapeId="0" xr:uid="{00000000-0006-0000-0300-00000200000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 valor total del contrato o valor final del contrato - Unificar término con formato
Respuesta:
    Unificado</t>
      </text>
    </comment>
    <comment ref="B34" authorId="2" shapeId="0" xr:uid="{00000000-0006-0000-0300-00000300000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elimino el duplicado.</t>
      </text>
    </comment>
  </commentList>
</comments>
</file>

<file path=xl/sharedStrings.xml><?xml version="1.0" encoding="utf-8"?>
<sst xmlns="http://schemas.openxmlformats.org/spreadsheetml/2006/main" count="327" uniqueCount="246">
  <si>
    <t>1. INFORMACIÓN GENERAL</t>
  </si>
  <si>
    <t>REGIONAL:</t>
  </si>
  <si>
    <t>N° CONTRATO:</t>
  </si>
  <si>
    <t>APORTE ICBF:</t>
  </si>
  <si>
    <t>ADICIONES:</t>
  </si>
  <si>
    <t>FECHA INICIAL CONTRATO:</t>
  </si>
  <si>
    <t>CONTRAPARTIDA:</t>
  </si>
  <si>
    <t>REDUCCIONES:</t>
  </si>
  <si>
    <t>CENTRO ZONAL:</t>
  </si>
  <si>
    <t>NIT:</t>
  </si>
  <si>
    <t>FECHA FINAL CONTRATO:</t>
  </si>
  <si>
    <t>VALOR FINAL CONTRATO:</t>
  </si>
  <si>
    <t>2. DESEMBOLSOS</t>
  </si>
  <si>
    <t>3. CONTRAPARTIDA</t>
  </si>
  <si>
    <t>RENDIMIENTOS FINANCIEROS</t>
  </si>
  <si>
    <t>VALOR</t>
  </si>
  <si>
    <t>PORCENTAJE</t>
  </si>
  <si>
    <t>MES</t>
  </si>
  <si>
    <t xml:space="preserve">N° EJECUCUIÓN </t>
  </si>
  <si>
    <t>N° DE CUENTA DE AHORROS</t>
  </si>
  <si>
    <t>DESEMBOLSO 1</t>
  </si>
  <si>
    <t>N° 1</t>
  </si>
  <si>
    <t>BANCO CUENTA DE AHORROS</t>
  </si>
  <si>
    <t>DESEMBOLSO 2</t>
  </si>
  <si>
    <t>N° 2</t>
  </si>
  <si>
    <t>DESEMBOLSO 3</t>
  </si>
  <si>
    <t>N° 3</t>
  </si>
  <si>
    <t>TOTAL:</t>
  </si>
  <si>
    <t>INFORME FINANCIERO DEL MES:</t>
  </si>
  <si>
    <t>COMPONENTE</t>
  </si>
  <si>
    <t>SUBCOMPONENTE</t>
  </si>
  <si>
    <t>NOMBRE DEL GASTO (DETALLE)</t>
  </si>
  <si>
    <t>PRESUPUESTO SEGÚN PROYECTO APROBADO (Aporte ICBF)</t>
  </si>
  <si>
    <t>PAGOS MENSUALES</t>
  </si>
  <si>
    <t>TOTAL PAGADO</t>
  </si>
  <si>
    <t>INEJECUCIONES DEL MES</t>
  </si>
  <si>
    <t>INEJECUCIONES ACUMULADAS</t>
  </si>
  <si>
    <t>CUENTA POR PAGAR</t>
  </si>
  <si>
    <t>SUBTOTAL</t>
  </si>
  <si>
    <t>TOTAL (COMPONENTES + OTROS GASTOS)</t>
  </si>
  <si>
    <t>CONTRAPARTIDA</t>
  </si>
  <si>
    <t xml:space="preserve">NOMBRE DEL GASTO </t>
  </si>
  <si>
    <t>PRESUPUESTO CONTRAPARTIDA SEGÚN PROYECTO APROBADO</t>
  </si>
  <si>
    <t>MES: 1</t>
  </si>
  <si>
    <t>MES 2:</t>
  </si>
  <si>
    <t>MES 3:</t>
  </si>
  <si>
    <t>MES 4:</t>
  </si>
  <si>
    <t>MES 5:</t>
  </si>
  <si>
    <t>MES 6:</t>
  </si>
  <si>
    <t xml:space="preserve">TOTAL </t>
  </si>
  <si>
    <t>FIRMA DEL REPRESENTANTE LEGAL</t>
  </si>
  <si>
    <t>FIRMA DEL CONTADOR</t>
  </si>
  <si>
    <t>FIRMA DEL REVISOR FISCAL</t>
  </si>
  <si>
    <t>Nombre:</t>
  </si>
  <si>
    <t>C.C.No:</t>
  </si>
  <si>
    <t>T.P.No:</t>
  </si>
  <si>
    <t>Página 2 de 4</t>
  </si>
  <si>
    <t>Clasificación de la Información:
Pública</t>
  </si>
  <si>
    <t>NOTAS ACLARATORIAS CORRESPONDIENTE AL INFORME FINANCIERO DEL MES:</t>
  </si>
  <si>
    <t>ACLARACIONES</t>
  </si>
  <si>
    <t>Página 3 de 4</t>
  </si>
  <si>
    <t>N°</t>
  </si>
  <si>
    <t>CONCEPTO RETEFUENTE</t>
  </si>
  <si>
    <t>NIT O CÉDULA A QUIÉN SE RETIENE</t>
  </si>
  <si>
    <t>FECHA DE ADQUISIÓN DEL BIEN Y/O SERVICIO</t>
  </si>
  <si>
    <t>VALOR DE ADQUISIÓN DEL BIEN Y/O SERVICIO</t>
  </si>
  <si>
    <t>BASE DE RETENCIÓN</t>
  </si>
  <si>
    <t>VALOR RETENIDO</t>
  </si>
  <si>
    <t>SOPORTE DE LIQUIDACIÓN(DIAN)/
SOPORTE PAGO DE BANCO</t>
  </si>
  <si>
    <t>Página 4 de 4</t>
  </si>
  <si>
    <r>
      <rPr>
        <b/>
        <sz val="12"/>
        <color theme="1"/>
        <rFont val="Arial"/>
        <family val="2"/>
      </rPr>
      <t>Cuentas por pagar:</t>
    </r>
    <r>
      <rPr>
        <sz val="12"/>
        <color theme="1"/>
        <rFont val="Arial"/>
        <family val="2"/>
      </rPr>
      <t xml:space="preserve"> Corresponde al valor pendiente x  pagar, causado y que se pagará posteriormente. </t>
    </r>
  </si>
  <si>
    <t>INSTRUCCIONES DILIGENCIAMIENTO NOTAS ACLARATORIAS</t>
  </si>
  <si>
    <r>
      <rPr>
        <b/>
        <sz val="12"/>
        <color theme="1"/>
        <rFont val="Arial"/>
        <family val="2"/>
      </rPr>
      <t>Aclaraciones</t>
    </r>
    <r>
      <rPr>
        <sz val="12"/>
        <color theme="1"/>
        <rFont val="Arial"/>
        <family val="2"/>
      </rPr>
      <t xml:space="preserve"> : Registre allí las explicaciones necesarias para aclarar, precisar o explicar el pago de cada gasto, inejecuciones o cuentas por pagar.</t>
    </r>
  </si>
  <si>
    <t>MESES</t>
  </si>
  <si>
    <t>REGIONALES</t>
  </si>
  <si>
    <t>ENERO</t>
  </si>
  <si>
    <t>AMAZONAS</t>
  </si>
  <si>
    <t>FEBRERO</t>
  </si>
  <si>
    <t>ANTIOQUIA</t>
  </si>
  <si>
    <t>MARZO</t>
  </si>
  <si>
    <t>ARAUCA</t>
  </si>
  <si>
    <t>ABRIL</t>
  </si>
  <si>
    <t>ATLÁNTICO</t>
  </si>
  <si>
    <t>MAYO</t>
  </si>
  <si>
    <t>BOGOTÁ</t>
  </si>
  <si>
    <t>JUNIO</t>
  </si>
  <si>
    <t>BOLIVAR</t>
  </si>
  <si>
    <t>JULIO</t>
  </si>
  <si>
    <t>BOYACÁ</t>
  </si>
  <si>
    <t>AGOSTO</t>
  </si>
  <si>
    <t>CALDAS</t>
  </si>
  <si>
    <t>SEPTIEMBRE</t>
  </si>
  <si>
    <t>CAQUETA</t>
  </si>
  <si>
    <t>OCTUBRE</t>
  </si>
  <si>
    <t>CASANARE</t>
  </si>
  <si>
    <t>NOVIEMBRE</t>
  </si>
  <si>
    <t>CAUCA</t>
  </si>
  <si>
    <t>DICIEMBRE</t>
  </si>
  <si>
    <t>CESAR</t>
  </si>
  <si>
    <t>CHOCÓ</t>
  </si>
  <si>
    <t>CÓRDOBA</t>
  </si>
  <si>
    <t>CUNDINAMARCA</t>
  </si>
  <si>
    <t>GUAINÍA</t>
  </si>
  <si>
    <t>GUAVIARE</t>
  </si>
  <si>
    <t>HUILA</t>
  </si>
  <si>
    <t>LA GUAJIRA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</si>
  <si>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</si>
  <si>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</si>
  <si>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</si>
  <si>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</si>
  <si>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</si>
  <si>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</si>
  <si>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</si>
  <si>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</si>
  <si>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</si>
  <si>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</si>
  <si>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</si>
  <si>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 DEL CAUCA</t>
  </si>
  <si>
    <t>VAUPÉS</t>
  </si>
  <si>
    <t>VICHADA</t>
  </si>
  <si>
    <t>Versión 1</t>
  </si>
  <si>
    <t>Clasificación de la Información:
PÚBLICA</t>
  </si>
  <si>
    <t>N° DE FAMILIAS:</t>
  </si>
  <si>
    <t>N° DE DESEMBOLSOS</t>
  </si>
  <si>
    <t>Tiempo en meses</t>
  </si>
  <si>
    <t>Cantidad</t>
  </si>
  <si>
    <t>Valor Unitario</t>
  </si>
  <si>
    <t>TALENTO HUMANO
EQUIPO BASE</t>
  </si>
  <si>
    <t>Notas: Recuerde presentar adicional lo siguiente:</t>
  </si>
  <si>
    <t>1. Conciliación Bancaria</t>
  </si>
  <si>
    <t>2. Detalle compras de bienes o servicios del mes (Se calcula la retención con base en este)</t>
  </si>
  <si>
    <t>Página 1 de 4</t>
  </si>
  <si>
    <t>INFORMACIÓN GENERAL</t>
  </si>
  <si>
    <r>
      <rPr>
        <b/>
        <sz val="12"/>
        <color theme="1"/>
        <rFont val="Arial"/>
        <family val="2"/>
      </rPr>
      <t>Desembolsos:</t>
    </r>
    <r>
      <rPr>
        <sz val="12"/>
        <color theme="1"/>
        <rFont val="Arial"/>
        <family val="2"/>
      </rPr>
      <t xml:space="preserve"> Diligenciar el valor de cada desembolso, de acuerdo con el porcentaje establecido en el contrato y los meses programados.</t>
    </r>
  </si>
  <si>
    <r>
      <rPr>
        <b/>
        <sz val="12"/>
        <color theme="1"/>
        <rFont val="Arial"/>
        <family val="2"/>
      </rPr>
      <t xml:space="preserve">Rendimientos Financieros: </t>
    </r>
    <r>
      <rPr>
        <sz val="12"/>
        <color theme="1"/>
        <rFont val="Arial"/>
        <family val="2"/>
      </rPr>
      <t>Se diligencia el valor consignado en el mes.</t>
    </r>
  </si>
  <si>
    <r>
      <rPr>
        <b/>
        <sz val="12"/>
        <color theme="1"/>
        <rFont val="Arial"/>
        <family val="2"/>
      </rPr>
      <t xml:space="preserve">N° de Cuenta de Ahorros: </t>
    </r>
    <r>
      <rPr>
        <sz val="12"/>
        <color theme="1"/>
        <rFont val="Arial"/>
        <family val="2"/>
      </rPr>
      <t>Se diligencia el número de la cuenta de ahorros exclusiva para el contrato.</t>
    </r>
  </si>
  <si>
    <r>
      <rPr>
        <b/>
        <sz val="12"/>
        <color theme="1"/>
        <rFont val="Arial"/>
        <family val="2"/>
      </rPr>
      <t xml:space="preserve">Banco Cuenta de Ahorros: </t>
    </r>
    <r>
      <rPr>
        <sz val="12"/>
        <color theme="1"/>
        <rFont val="Arial"/>
        <family val="2"/>
      </rPr>
      <t>Se diligencia el nombre del banco al que corresponde la cuenta de ahorros exclusiva del contrato.</t>
    </r>
  </si>
  <si>
    <r>
      <rPr>
        <b/>
        <sz val="12"/>
        <color theme="1"/>
        <rFont val="Arial"/>
        <family val="2"/>
      </rPr>
      <t xml:space="preserve">Informe Financiero del Mes: </t>
    </r>
    <r>
      <rPr>
        <sz val="12"/>
        <color theme="1"/>
        <rFont val="Arial"/>
        <family val="2"/>
      </rPr>
      <t>Se selecciona el mes correspondiente.</t>
    </r>
  </si>
  <si>
    <t>INFORMACION POR COMPONENTE</t>
  </si>
  <si>
    <t>INSTRUCCIONES DILIGENCIAMIENTO DESCUENTOS RTF</t>
  </si>
  <si>
    <t>Se debe diligenciar los conceptos de retefuente, especificando el valor, la fecha de adquisión, base de retención, valor retenido y el soporte de liquidación o pago.</t>
  </si>
  <si>
    <r>
      <rPr>
        <b/>
        <sz val="12"/>
        <color theme="1"/>
        <rFont val="Arial"/>
        <family val="2"/>
      </rPr>
      <t>Contrapartida</t>
    </r>
    <r>
      <rPr>
        <sz val="12"/>
        <color theme="1"/>
        <rFont val="Arial"/>
        <family val="2"/>
      </rPr>
      <t>: Registre la información detallada de la contrapartida, lo que se comprometio dar o entregar, según proyecto aprobado.</t>
    </r>
  </si>
  <si>
    <t>FIRMAS</t>
  </si>
  <si>
    <r>
      <t xml:space="preserve">Representante Legal: </t>
    </r>
    <r>
      <rPr>
        <sz val="12"/>
        <color theme="1"/>
        <rFont val="Arial"/>
        <family val="2"/>
      </rPr>
      <t>Obligatoria</t>
    </r>
  </si>
  <si>
    <r>
      <t xml:space="preserve">Revisor Fiscal: </t>
    </r>
    <r>
      <rPr>
        <sz val="12"/>
        <color theme="1"/>
        <rFont val="Arial"/>
        <family val="2"/>
      </rPr>
      <t>Si el operador esta obligado a tenerlo.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Obligatoria</t>
    </r>
  </si>
  <si>
    <r>
      <t xml:space="preserve">Contador: </t>
    </r>
    <r>
      <rPr>
        <sz val="12"/>
        <color theme="1"/>
        <rFont val="Arial"/>
        <family val="2"/>
      </rPr>
      <t>Obligatoria</t>
    </r>
  </si>
  <si>
    <t>HILO GOBIERNO Y TERRITORIO</t>
  </si>
  <si>
    <t>HILO JUSTICIA PROPIA Y COMUNITARIA</t>
  </si>
  <si>
    <t>HILO CUIDADO: SALUD, ARMONIA Y EQUILIBRIO</t>
  </si>
  <si>
    <t>HILO SUSTENTABILIDAD Y SOBERANIA ALIMENTARIA</t>
  </si>
  <si>
    <t>HILO EDUCACIÓN PERTINENTE</t>
  </si>
  <si>
    <t>HILO ARTE Y MEMORIA</t>
  </si>
  <si>
    <t>GASTOS ADMINSITRATIVOS /OTROS GASTOS</t>
  </si>
  <si>
    <t>GASTOS ADMINISTRATIVOS/OTROS GASTOS</t>
  </si>
  <si>
    <t>UNIDAD EJECUTORA PROPIA:</t>
  </si>
  <si>
    <t>El formato lo debe diligenciar la Unidad Ejecutora Propia</t>
  </si>
  <si>
    <r>
      <rPr>
        <b/>
        <sz val="12"/>
        <color theme="1"/>
        <rFont val="Arial"/>
        <family val="2"/>
      </rPr>
      <t xml:space="preserve">Adición: </t>
    </r>
    <r>
      <rPr>
        <sz val="12"/>
        <color theme="1"/>
        <rFont val="Arial"/>
        <family val="2"/>
      </rPr>
      <t>Se diligencia el valor aprobado si aplica, de lo contrario debe dejarse en $0.</t>
    </r>
  </si>
  <si>
    <r>
      <rPr>
        <b/>
        <sz val="12"/>
        <color theme="1"/>
        <rFont val="Arial"/>
        <family val="2"/>
      </rPr>
      <t xml:space="preserve">Reducción: </t>
    </r>
    <r>
      <rPr>
        <sz val="12"/>
        <color theme="1"/>
        <rFont val="Arial"/>
        <family val="2"/>
      </rPr>
      <t>Se diligencia el valor aprobado si aplica, de lo contrario debe dejarse en $0.</t>
    </r>
  </si>
  <si>
    <r>
      <rPr>
        <b/>
        <sz val="12"/>
        <color theme="1"/>
        <rFont val="Arial"/>
        <family val="2"/>
      </rPr>
      <t xml:space="preserve">Nombre del gasto: </t>
    </r>
    <r>
      <rPr>
        <sz val="12"/>
        <color theme="1"/>
        <rFont val="Arial"/>
        <family val="2"/>
      </rPr>
      <t>Se registra los gastos por cada componente, asociados al proyecto avalado, podrá incluirse más lineas sin no son suficientes las que están.</t>
    </r>
  </si>
  <si>
    <t>DESEMBOLSO 4</t>
  </si>
  <si>
    <t>DESEMBOLSO 5</t>
  </si>
  <si>
    <t>N° 4</t>
  </si>
  <si>
    <t>N° 5</t>
  </si>
  <si>
    <t>PROCESO
PROMOCION Y PREVENCIÓN
FORMATO INFORME FINANCIERO MENSUAL
SERVICIO TEJIENDO INTERCULTURALIDAD</t>
  </si>
  <si>
    <t>PROCESO
PROMOCION Y PREVENCIÓN
FORMATO INFORME FINANCIERO MENSUAL 
SERVICIO TEJIENDO INTERCULTURALIDAD</t>
  </si>
  <si>
    <t>PLAZO EJECUCIÓN:</t>
  </si>
  <si>
    <t>Meses</t>
  </si>
  <si>
    <t>Días</t>
  </si>
  <si>
    <r>
      <rPr>
        <b/>
        <sz val="12"/>
        <rFont val="Arial"/>
        <family val="2"/>
      </rPr>
      <t xml:space="preserve">Plazo de ejecución: </t>
    </r>
    <r>
      <rPr>
        <sz val="12"/>
        <rFont val="Arial"/>
        <family val="2"/>
      </rPr>
      <t>Se calcula automaticamente, los meses y días del contrato.</t>
    </r>
  </si>
  <si>
    <r>
      <rPr>
        <b/>
        <sz val="12"/>
        <color theme="1"/>
        <rFont val="Arial"/>
        <family val="2"/>
      </rPr>
      <t xml:space="preserve">Valor final del contrato: </t>
    </r>
    <r>
      <rPr>
        <sz val="12"/>
        <color theme="1"/>
        <rFont val="Arial"/>
        <family val="2"/>
      </rPr>
      <t>Se calcula el valor total del contrato incluyendo el aporte del Icbf, contrapartida, adiciones y reducciones.</t>
    </r>
  </si>
  <si>
    <r>
      <rPr>
        <b/>
        <sz val="12"/>
        <color theme="1"/>
        <rFont val="Arial"/>
        <family val="2"/>
      </rPr>
      <t>Inejecuciones Acumuladas:</t>
    </r>
    <r>
      <rPr>
        <sz val="12"/>
        <color theme="1"/>
        <rFont val="Arial"/>
        <family val="2"/>
      </rPr>
      <t xml:space="preserve"> Se diligencia el valor inejecutado de los meses acumulados y que no ha sido redistribuida.</t>
    </r>
  </si>
  <si>
    <t>INSTRUCCIONES DE DILIGENCIAMIENTO FORMATO INFORME FINANCIERO MENSUAL</t>
  </si>
  <si>
    <r>
      <rPr>
        <b/>
        <sz val="12"/>
        <rFont val="Arial"/>
        <family val="2"/>
      </rPr>
      <t xml:space="preserve">Regional y Centro Zonal: </t>
    </r>
    <r>
      <rPr>
        <sz val="12"/>
        <rFont val="Arial"/>
        <family val="2"/>
      </rPr>
      <t>Registrar la Regional Icbf donde se ejecuta el contrato y Centro Zonal de influencia.</t>
    </r>
  </si>
  <si>
    <r>
      <rPr>
        <b/>
        <sz val="12"/>
        <rFont val="Arial"/>
        <family val="2"/>
      </rPr>
      <t xml:space="preserve">Unidad Ejecutora Propia: </t>
    </r>
    <r>
      <rPr>
        <sz val="12"/>
        <rFont val="Arial"/>
        <family val="2"/>
      </rPr>
      <t>Corresponde al nombre del operador quien ejecuta el contrato.</t>
    </r>
  </si>
  <si>
    <r>
      <rPr>
        <b/>
        <sz val="12"/>
        <rFont val="Arial"/>
        <family val="2"/>
      </rPr>
      <t xml:space="preserve">Nit: </t>
    </r>
    <r>
      <rPr>
        <sz val="12"/>
        <rFont val="Arial"/>
        <family val="2"/>
      </rPr>
      <t>Se registra el número.</t>
    </r>
  </si>
  <si>
    <r>
      <rPr>
        <b/>
        <sz val="12"/>
        <rFont val="Arial"/>
        <family val="2"/>
      </rPr>
      <t xml:space="preserve">Número de contrato: </t>
    </r>
    <r>
      <rPr>
        <sz val="12"/>
        <rFont val="Arial"/>
        <family val="2"/>
      </rPr>
      <t>Se registra el número.</t>
    </r>
  </si>
  <si>
    <r>
      <rPr>
        <b/>
        <sz val="12"/>
        <rFont val="Arial"/>
        <family val="2"/>
      </rPr>
      <t xml:space="preserve">Fecha de inicio y finalización: </t>
    </r>
    <r>
      <rPr>
        <sz val="12"/>
        <rFont val="Arial"/>
        <family val="2"/>
      </rPr>
      <t>Se registra fecha de inicio y finalización de contrato de aporte.</t>
    </r>
  </si>
  <si>
    <r>
      <rPr>
        <b/>
        <sz val="12"/>
        <rFont val="Arial"/>
        <family val="2"/>
      </rPr>
      <t>N° de Familias:</t>
    </r>
    <r>
      <rPr>
        <sz val="12"/>
        <rFont val="Arial"/>
        <family val="2"/>
      </rPr>
      <t xml:space="preserve"> Se registra el número de familias a atender.</t>
    </r>
  </si>
  <si>
    <r>
      <rPr>
        <b/>
        <sz val="12"/>
        <rFont val="Arial"/>
        <family val="2"/>
      </rPr>
      <t>Aporte ICBF:</t>
    </r>
    <r>
      <rPr>
        <sz val="12"/>
        <rFont val="Arial"/>
        <family val="2"/>
      </rPr>
      <t xml:space="preserve"> Se registra el valor de recurso aportado por el ICBF.</t>
    </r>
  </si>
  <si>
    <r>
      <rPr>
        <b/>
        <sz val="12"/>
        <rFont val="Arial"/>
        <family val="2"/>
      </rPr>
      <t>Contrapartida:</t>
    </r>
    <r>
      <rPr>
        <sz val="12"/>
        <rFont val="Arial"/>
        <family val="2"/>
      </rPr>
      <t xml:space="preserve"> Se registra el valor de recursos que se comprometio el operador. Nota: Diligenciar los aportes mensuales que se van a realizar.</t>
    </r>
  </si>
  <si>
    <r>
      <rPr>
        <b/>
        <sz val="12"/>
        <rFont val="Arial"/>
        <family val="2"/>
      </rPr>
      <t>Tiempo en meses:</t>
    </r>
    <r>
      <rPr>
        <sz val="12"/>
        <rFont val="Arial"/>
        <family val="2"/>
      </rPr>
      <t xml:space="preserve"> Se diligencia el número de meses que se requiere.</t>
    </r>
  </si>
  <si>
    <r>
      <rPr>
        <b/>
        <sz val="12"/>
        <rFont val="Arial"/>
        <family val="2"/>
      </rPr>
      <t xml:space="preserve">Cantidad: </t>
    </r>
    <r>
      <rPr>
        <sz val="12"/>
        <rFont val="Arial"/>
        <family val="2"/>
      </rPr>
      <t xml:space="preserve"> Se diligencia el número de cantidades  que re requiere.</t>
    </r>
  </si>
  <si>
    <r>
      <rPr>
        <b/>
        <sz val="12"/>
        <rFont val="Arial"/>
        <family val="2"/>
      </rPr>
      <t>Valor Unitario:</t>
    </r>
    <r>
      <rPr>
        <sz val="12"/>
        <rFont val="Arial"/>
        <family val="2"/>
      </rPr>
      <t xml:space="preserve"> Se diligencia el valor.</t>
    </r>
  </si>
  <si>
    <r>
      <rPr>
        <b/>
        <sz val="12"/>
        <rFont val="Arial"/>
        <family val="2"/>
      </rPr>
      <t xml:space="preserve">Mes 1,2,3,4, 5, 6 y 7 : </t>
    </r>
    <r>
      <rPr>
        <sz val="12"/>
        <rFont val="Arial"/>
        <family val="2"/>
      </rPr>
      <t>Se registra la proyección de la ejecución para cada mes, según componente y el número de meses según el tiempo de ejecución del contrato, diligencie los meses que correspondan.</t>
    </r>
  </si>
  <si>
    <r>
      <rPr>
        <b/>
        <sz val="12"/>
        <rFont val="Arial"/>
        <family val="2"/>
      </rPr>
      <t>Inejecución del mes</t>
    </r>
    <r>
      <rPr>
        <sz val="12"/>
        <rFont val="Arial"/>
        <family val="2"/>
      </rPr>
      <t>: Registre el valor que no es objeto de pago y que tampoco se encuentre causado o pendiente de pago, que se puede liberar o reinvetir con previa autorización del supervisor.</t>
    </r>
  </si>
  <si>
    <t>F16.G29.PP</t>
  </si>
  <si>
    <t>COSTA PACIFICA</t>
  </si>
  <si>
    <t>CONSEJO COMUNITARIO RENACER NEGRO</t>
  </si>
  <si>
    <t>817005710-8</t>
  </si>
  <si>
    <t>PROFESIONAL EN CIENCIAS SOCIALES - MARIA ANA LUCIA ARRECHEA</t>
  </si>
  <si>
    <t xml:space="preserve">PROFESIONAL EN CIENCIAS SOCIALES - ZULMA ASTRID OLIVEROS </t>
  </si>
  <si>
    <t>PROFESIONAL PSICOSOCIAL - LAYS MILAGRO NUÑEZ DIAZ</t>
  </si>
  <si>
    <t xml:space="preserve">PROFESIONAL PSICOSOCIAL - LIBIA SUSANA SINISTERRA </t>
  </si>
  <si>
    <t>PROFESIONAL EN PEDAGOGIA - RUBY CARABALI VIAFARA</t>
  </si>
  <si>
    <t>PROFESIONAL EN PEDAGOGIA - LUZ MERY VENTE SAA</t>
  </si>
  <si>
    <t>PROFESIONAL EN CIENCIAS AGRARIAS - EDWIN CUERO ARRECHEA</t>
  </si>
  <si>
    <t>PROFESIONAL EN CIENCIAS AGRARIAS - ANDRES LEMOS CASTRO</t>
  </si>
  <si>
    <t>SISTEMATIZADOR - MARIA ELENA OCORÓ GARCIA</t>
  </si>
  <si>
    <t>SISTEMATIZADOR - OMAIRA VILLA SINISTERRA</t>
  </si>
  <si>
    <t>SABEDOR COMUNITARIO - MANUEL MONTAÑO MARTINEZ</t>
  </si>
  <si>
    <t>SABEDOR COMUNITARIO - VENANCIO FLOREZ LOPEZ</t>
  </si>
  <si>
    <t>DINAMIZADOR - ERNESTO BENITES QUINTERO</t>
  </si>
  <si>
    <t>DINAMIZADOR - TANIA YAIRA HURTADO MONTAÑO</t>
  </si>
  <si>
    <t>DINAMIZADOR - INGRID XIOMARA HINESTROZA SAA</t>
  </si>
  <si>
    <t>DINAMIZADOR - NECIS EUCARIS MOSQUERA CARABALI</t>
  </si>
  <si>
    <t>PROFESIONAL EN SALUD Y NUTRICION - ASTRID DEL SOCORRO HURTADO</t>
  </si>
  <si>
    <t>PROFESIONAL EN SALUD Y NUTRICION - KEYLA YORGIRMA BENITEZ</t>
  </si>
  <si>
    <t xml:space="preserve"> DARSE CUENTA Y MOMENTO VALORAR</t>
  </si>
  <si>
    <t>Alimentacion</t>
  </si>
  <si>
    <t>olla comunitaria</t>
  </si>
  <si>
    <t>Seguridad en los espacios</t>
  </si>
  <si>
    <t>Botiquin tipo A ( Gasas estériles x 20 unidades $ 13.804, Botella de alcohol 345 ml $ 7.020, Baja lenguas x 20 unidades $ 3.800, Caja completa de guantes de látex 100 unidades $ 30.999, Venda elástica 2 x 5 yardas $ 5.000, Venda elástica 3 x 5 yardas $ 9.000, Venda elástica 5 x 5 yardas $ 16.800, Esparadrapo de tela Rollo $ 4.800, Venda algodón laminado 3 x 5 yardas $ 6.050, Venda algodón laminado 5 x 5 yardas $ 10.100, Jabón quirúrgico o Yodopovidona $ 11.600, solución salina 500 cc $ 28,000, Termómetro digital $ 14.364, morral refletivo $ 65.000.</t>
  </si>
  <si>
    <t>Materiales de apoyo / insumos</t>
  </si>
  <si>
    <t xml:space="preserve">kit Resma de Papel bond de 75gr. carta $ 35,117, Cinta adhesiva para enmascarar   $ 6,625, Tijera por unidad Plástica Multiusos Punta roma $ 5.975, </t>
  </si>
  <si>
    <t xml:space="preserve">Alimentación </t>
  </si>
  <si>
    <t xml:space="preserve"> olla comunitaria</t>
  </si>
  <si>
    <t>Refrigerio</t>
  </si>
  <si>
    <t>fruta, bebida, (alimentos propios)</t>
  </si>
  <si>
    <t xml:space="preserve">kit de Lapiceros de tinta liquida para escribir de trazo fino y preciso, de colores negro, azul y rojo $ 9079, Cuaderno pasta dura, cosido de 50 hojas cuadriculado $ 7235, Marcadores permanente colores surtidos de puntra gruesa $ 15038, Block de Papel Iris Plegado Tamaño Oficio x35 Hojas $ 11320, Papel periódico x pliego $ 963.  </t>
  </si>
  <si>
    <t>kit de Uniforme de guardianas ( Faldas $ 130,000, camisas $ 80,000, chalecos$ 70,000, zapatos $ 120,000), Bastones de mando $ 100,000, Boinas $ 80,000, Pañoleta $ 25,000.</t>
  </si>
  <si>
    <t>Olla comunitaria</t>
  </si>
  <si>
    <t>Material de apoyo / insumos</t>
  </si>
  <si>
    <t>kit de materiales: machete barrigón pulido 18 pulgadas acero inoxidable $ 29.787, Malla Gallineros x 10 metros $ 46.796, Martillo uña pulido 29 mm $ 30.653, Pala Punta redonda #2 $ 49.296, Polisombra Negra 80 % $ 8.810, Puntillas Clavo de acero x libra $ 11.469,  Puntillas Clavo de acero x libra $ 12.599,  Rastrillo Metálico curvo $ 37.232,  Regadera para plantas 8 litros $ 42.312, Azadón Forjado 1,2 metros $ 62.018, Tejas de zinc Ondulada 3.048 x 0.80mt Calibre 35 $ 48.837, Barretón De 4 libras $ 47.452.</t>
  </si>
  <si>
    <t>kit de abono: Abono solido granulado para la siembra cultivos y huertas $ 47.882, CAL DOLOMITA $ 35.505, Gallinaza Fertilizante 100% orgánico $ 28.639,</t>
  </si>
  <si>
    <t>kit de Semillas de Pepino $ 5.665, Semillas de Pimentón $ 20.731,  Semillas de Zapallo $ 9.025,  Semillas de Tomate $ 21.500,  Semillas de Cilantro $ 8.970, Semillas de Orégano $ 17.342,  Semillas de Cebolla Larga $ 23.822,  Semillas de Espinaca $ 22.073, Semillas de Albahaca $ 17.352</t>
  </si>
  <si>
    <t>kit Semillas Maíz variedades 47,43 kilos $ 14.228 y Semilla de papachina $ 5.213</t>
  </si>
  <si>
    <t>materiales de apoyo</t>
  </si>
  <si>
    <t>kit de Cartulina 70 X 100CM $ 5.735, Tulas de poliester estampadas con logo del consejo $ 20.000, Borrador de Nata $ 1.883, Caja de Lápices Grafito Mirado HB No.2 $ 13.742, Lapices de colores $ 15,096.</t>
  </si>
  <si>
    <t>Kit de Bombo andino grande con golpeadores $ 393.500, Cununo hembra en madera de mangle $ 451.639, Cununo macho en madera de mangle $ 439.259, Guitarra clasica para adulto $ 265.299, Marimba de chonta de 18 notas $ 2.161.000, 5 Guasa de tubo de banbú o de guadua $ 51.132*5=255.660.</t>
  </si>
  <si>
    <t>Uniforme de danza para niño ( falda, camisa y pañoleta)</t>
  </si>
  <si>
    <t>Uniforme de danza adulto (Falda, camisa y pañoleta)</t>
  </si>
  <si>
    <t xml:space="preserve">Olla comunitaria </t>
  </si>
  <si>
    <t>kit de elementos de identificación Camiseta tipo polo $ 60,921, Carnet $14,235, Chaleco $115,186, gorra $ 38,274.</t>
  </si>
  <si>
    <t>Apoyo financiero - Omar Nuñez Diaz</t>
  </si>
  <si>
    <t xml:space="preserve">Coordinadora </t>
  </si>
  <si>
    <t>Arriendo</t>
  </si>
  <si>
    <t>Transporte</t>
  </si>
  <si>
    <t>Gastos bancario 4*100</t>
  </si>
  <si>
    <t>Adecución de lote ( roceria y repique) para ciembra de maiz y papachina</t>
  </si>
  <si>
    <t>kit de Semillas de Lulo - Tipo variedad (no hibrida) - semillas propias, nativas $ 9.091, Semmila de poleo- Tipo variedad ( no hibrida)- semilla propias, nativas, endemicas, organicas $ 14.243.</t>
  </si>
  <si>
    <t>BANCO AGRARIO DE COLOMBIA</t>
  </si>
  <si>
    <t>Nombre: Omar Nuñez Diaz</t>
  </si>
  <si>
    <t>C.C.No: 1064489589</t>
  </si>
  <si>
    <t>T.P.No:271638-T</t>
  </si>
  <si>
    <t>Nombre: Pastor Ocoró Balanta</t>
  </si>
  <si>
    <t>C.C.No: 4.779.666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</si>
</sst>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[$-F800]dddd\,\ mmmm\ dd\,\ yyyy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6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2" tint="-0.249977111117893"/>
      <name val="Arial"/>
      <family val="2"/>
    </font>
    <font>
      <b/>
      <sz val="11"/>
      <color rgb="FFFF0000"/>
      <name val="Arial"/>
      <family val="2"/>
    </font>
    <font>
      <b/>
      <sz val="8"/>
      <color theme="1"/>
      <name val="Arial"/>
      <family val="2"/>
    </font>
    <font>
      <sz val="11"/>
      <color theme="0" tint="-0.499984740745262"/>
      <name val="Arial"/>
      <family val="2"/>
    </font>
    <font>
      <sz val="11"/>
      <color theme="0"/>
      <name val="Arial"/>
      <family val="2"/>
    </font>
    <font>
      <b/>
      <sz val="8"/>
      <name val="Arial"/>
      <family val="2"/>
    </font>
    <font>
      <b/>
      <sz val="11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b/>
      <sz val="12"/>
      <color rgb="FF000000"/>
      <name val="Arial"/>
      <family val="2"/>
    </font>
    <font>
      <i/>
      <sz val="14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6"/>
      <name val="Arial"/>
      <family val="2"/>
    </font>
    <font>
      <i/>
      <sz val="14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5F8D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A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5D7D7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5">
    <xf numFmtId="0" fontId="0" fillId="0" borderId="0" xfId="0"/>
    <xf numFmtId="0" fontId="2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4" fillId="0" borderId="50" xfId="0" applyFont="1" applyBorder="1" applyAlignment="1">
      <alignment horizontal="center" vertical="center"/>
    </xf>
    <xf numFmtId="0" fontId="7" fillId="0" borderId="13" xfId="0" applyFont="1" applyBorder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1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40" xfId="0" applyBorder="1"/>
    <xf numFmtId="0" fontId="0" fillId="0" borderId="19" xfId="0" applyBorder="1"/>
    <xf numFmtId="0" fontId="10" fillId="12" borderId="35" xfId="0" applyFont="1" applyFill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0" fillId="12" borderId="29" xfId="0" applyFont="1" applyFill="1" applyBorder="1" applyAlignment="1">
      <alignment horizontal="center" vertical="center"/>
    </xf>
    <xf numFmtId="164" fontId="0" fillId="0" borderId="48" xfId="1" applyFont="1" applyBorder="1"/>
    <xf numFmtId="164" fontId="0" fillId="0" borderId="47" xfId="1" applyFont="1" applyBorder="1"/>
    <xf numFmtId="0" fontId="10" fillId="12" borderId="2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3" fillId="0" borderId="35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7" fillId="0" borderId="35" xfId="0" applyFont="1" applyBorder="1"/>
    <xf numFmtId="14" fontId="17" fillId="0" borderId="39" xfId="0" applyNumberFormat="1" applyFont="1" applyBorder="1" applyAlignment="1">
      <alignment horizontal="center" vertical="center"/>
    </xf>
    <xf numFmtId="0" fontId="7" fillId="0" borderId="12" xfId="0" applyFont="1" applyBorder="1"/>
    <xf numFmtId="0" fontId="5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left"/>
    </xf>
    <xf numFmtId="164" fontId="11" fillId="0" borderId="13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/>
    </xf>
    <xf numFmtId="0" fontId="7" fillId="0" borderId="12" xfId="0" applyFont="1" applyBorder="1" applyAlignment="1">
      <alignment vertical="center" wrapText="1"/>
    </xf>
    <xf numFmtId="164" fontId="7" fillId="0" borderId="18" xfId="1" applyFont="1" applyBorder="1" applyAlignment="1" applyProtection="1">
      <alignment vertical="center"/>
      <protection locked="0"/>
    </xf>
    <xf numFmtId="164" fontId="7" fillId="0" borderId="2" xfId="1" applyFont="1" applyFill="1" applyBorder="1" applyAlignment="1">
      <alignment horizontal="center" vertical="center" wrapText="1"/>
    </xf>
    <xf numFmtId="164" fontId="7" fillId="0" borderId="2" xfId="1" applyFont="1" applyBorder="1" applyAlignment="1" applyProtection="1">
      <alignment vertical="center"/>
      <protection locked="0"/>
    </xf>
    <xf numFmtId="164" fontId="11" fillId="8" borderId="37" xfId="0" applyNumberFormat="1" applyFont="1" applyFill="1" applyBorder="1" applyAlignment="1" applyProtection="1">
      <alignment vertical="center"/>
      <protection locked="0"/>
    </xf>
    <xf numFmtId="164" fontId="11" fillId="8" borderId="38" xfId="0" applyNumberFormat="1" applyFont="1" applyFill="1" applyBorder="1" applyAlignment="1" applyProtection="1">
      <alignment vertical="center"/>
      <protection locked="0"/>
    </xf>
    <xf numFmtId="164" fontId="19" fillId="11" borderId="0" xfId="0" applyNumberFormat="1" applyFont="1" applyFill="1"/>
    <xf numFmtId="0" fontId="7" fillId="0" borderId="67" xfId="0" applyFont="1" applyBorder="1" applyAlignment="1">
      <alignment horizontal="center" vertical="center" wrapText="1"/>
    </xf>
    <xf numFmtId="164" fontId="7" fillId="0" borderId="4" xfId="1" applyFont="1" applyBorder="1" applyAlignment="1" applyProtection="1">
      <alignment vertical="center"/>
      <protection locked="0"/>
    </xf>
    <xf numFmtId="164" fontId="7" fillId="0" borderId="13" xfId="1" applyFont="1" applyFill="1" applyBorder="1" applyAlignment="1" applyProtection="1">
      <alignment horizontal="center" vertical="center"/>
      <protection locked="0"/>
    </xf>
    <xf numFmtId="0" fontId="11" fillId="3" borderId="22" xfId="0" applyFont="1" applyFill="1" applyBorder="1" applyAlignment="1">
      <alignment vertical="center"/>
    </xf>
    <xf numFmtId="164" fontId="11" fillId="0" borderId="13" xfId="0" applyNumberFormat="1" applyFont="1" applyBorder="1" applyAlignment="1" applyProtection="1">
      <alignment horizontal="center" vertical="center"/>
      <protection locked="0"/>
    </xf>
    <xf numFmtId="164" fontId="20" fillId="0" borderId="0" xfId="0" applyNumberFormat="1" applyFont="1"/>
    <xf numFmtId="164" fontId="16" fillId="0" borderId="0" xfId="0" applyNumberFormat="1" applyFont="1"/>
    <xf numFmtId="164" fontId="11" fillId="0" borderId="13" xfId="1" applyFont="1" applyFill="1" applyBorder="1" applyAlignment="1" applyProtection="1">
      <alignment horizontal="center" vertical="center"/>
      <protection locked="0"/>
    </xf>
    <xf numFmtId="164" fontId="11" fillId="24" borderId="14" xfId="1" applyFont="1" applyFill="1" applyBorder="1" applyAlignment="1" applyProtection="1">
      <alignment vertical="center"/>
      <protection locked="0"/>
    </xf>
    <xf numFmtId="164" fontId="11" fillId="0" borderId="2" xfId="1" applyFont="1" applyBorder="1" applyAlignment="1" applyProtection="1">
      <alignment vertical="center"/>
      <protection locked="0"/>
    </xf>
    <xf numFmtId="0" fontId="11" fillId="2" borderId="22" xfId="0" applyFont="1" applyFill="1" applyBorder="1" applyAlignment="1">
      <alignment vertical="center"/>
    </xf>
    <xf numFmtId="164" fontId="11" fillId="11" borderId="42" xfId="1" applyFont="1" applyFill="1" applyBorder="1" applyAlignment="1" applyProtection="1">
      <alignment vertical="center"/>
      <protection locked="0"/>
    </xf>
    <xf numFmtId="164" fontId="11" fillId="11" borderId="17" xfId="1" applyFont="1" applyFill="1" applyBorder="1" applyAlignment="1" applyProtection="1">
      <alignment vertical="center"/>
      <protection locked="0"/>
    </xf>
    <xf numFmtId="164" fontId="11" fillId="8" borderId="65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2" fillId="25" borderId="18" xfId="0" applyFont="1" applyFill="1" applyBorder="1" applyAlignment="1">
      <alignment vertical="center" wrapText="1"/>
    </xf>
    <xf numFmtId="0" fontId="11" fillId="3" borderId="20" xfId="0" applyFont="1" applyFill="1" applyBorder="1" applyAlignment="1">
      <alignment horizontal="center" vertical="center"/>
    </xf>
    <xf numFmtId="164" fontId="11" fillId="0" borderId="18" xfId="1" applyFont="1" applyBorder="1" applyAlignment="1" applyProtection="1">
      <alignment vertical="center"/>
      <protection locked="0"/>
    </xf>
    <xf numFmtId="164" fontId="7" fillId="0" borderId="43" xfId="1" applyFont="1" applyBorder="1" applyAlignment="1" applyProtection="1">
      <alignment vertical="center"/>
      <protection locked="0"/>
    </xf>
    <xf numFmtId="164" fontId="7" fillId="0" borderId="5" xfId="1" applyFont="1" applyBorder="1" applyAlignment="1" applyProtection="1">
      <alignment vertical="center"/>
      <protection locked="0"/>
    </xf>
    <xf numFmtId="164" fontId="11" fillId="11" borderId="69" xfId="1" applyFont="1" applyFill="1" applyBorder="1" applyAlignment="1" applyProtection="1">
      <alignment vertical="center"/>
      <protection locked="0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64" fontId="20" fillId="0" borderId="0" xfId="1" applyFont="1" applyFill="1" applyBorder="1" applyAlignment="1">
      <alignment vertical="center"/>
    </xf>
    <xf numFmtId="164" fontId="23" fillId="0" borderId="0" xfId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164" fontId="20" fillId="0" borderId="13" xfId="1" applyFont="1" applyFill="1" applyBorder="1" applyAlignment="1">
      <alignment vertical="center"/>
    </xf>
    <xf numFmtId="0" fontId="11" fillId="0" borderId="13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7" fillId="0" borderId="15" xfId="0" applyFont="1" applyBorder="1"/>
    <xf numFmtId="0" fontId="15" fillId="0" borderId="33" xfId="0" applyFont="1" applyBorder="1" applyAlignment="1">
      <alignment vertical="center"/>
    </xf>
    <xf numFmtId="0" fontId="25" fillId="0" borderId="33" xfId="0" applyFont="1" applyBorder="1" applyAlignment="1">
      <alignment vertical="center"/>
    </xf>
    <xf numFmtId="0" fontId="7" fillId="0" borderId="33" xfId="0" applyFont="1" applyBorder="1"/>
    <xf numFmtId="0" fontId="7" fillId="0" borderId="16" xfId="0" applyFont="1" applyBorder="1"/>
    <xf numFmtId="0" fontId="24" fillId="0" borderId="0" xfId="0" applyFont="1" applyAlignment="1">
      <alignment horizontal="left" vertical="center"/>
    </xf>
    <xf numFmtId="164" fontId="11" fillId="9" borderId="60" xfId="1" applyFont="1" applyFill="1" applyBorder="1" applyAlignment="1" applyProtection="1">
      <alignment vertical="center"/>
      <protection locked="0"/>
    </xf>
    <xf numFmtId="164" fontId="11" fillId="3" borderId="60" xfId="0" applyNumberFormat="1" applyFont="1" applyFill="1" applyBorder="1" applyAlignment="1" applyProtection="1">
      <alignment vertical="center"/>
      <protection locked="0"/>
    </xf>
    <xf numFmtId="164" fontId="11" fillId="11" borderId="37" xfId="1" applyFont="1" applyFill="1" applyBorder="1" applyAlignment="1" applyProtection="1">
      <alignment vertical="center"/>
      <protection locked="0"/>
    </xf>
    <xf numFmtId="164" fontId="11" fillId="11" borderId="23" xfId="0" applyNumberFormat="1" applyFont="1" applyFill="1" applyBorder="1" applyAlignment="1" applyProtection="1">
      <alignment vertical="center"/>
      <protection locked="0"/>
    </xf>
    <xf numFmtId="164" fontId="11" fillId="8" borderId="22" xfId="0" applyNumberFormat="1" applyFont="1" applyFill="1" applyBorder="1" applyAlignment="1" applyProtection="1">
      <alignment vertical="center"/>
      <protection locked="0"/>
    </xf>
    <xf numFmtId="164" fontId="11" fillId="11" borderId="25" xfId="0" applyNumberFormat="1" applyFont="1" applyFill="1" applyBorder="1" applyAlignment="1" applyProtection="1">
      <alignment vertical="center"/>
      <protection locked="0"/>
    </xf>
    <xf numFmtId="164" fontId="11" fillId="11" borderId="34" xfId="0" applyNumberFormat="1" applyFont="1" applyFill="1" applyBorder="1" applyAlignment="1" applyProtection="1">
      <alignment vertical="center"/>
      <protection locked="0"/>
    </xf>
    <xf numFmtId="164" fontId="11" fillId="3" borderId="37" xfId="0" applyNumberFormat="1" applyFont="1" applyFill="1" applyBorder="1" applyAlignment="1" applyProtection="1">
      <alignment vertical="center"/>
      <protection locked="0"/>
    </xf>
    <xf numFmtId="164" fontId="11" fillId="3" borderId="25" xfId="0" applyNumberFormat="1" applyFont="1" applyFill="1" applyBorder="1" applyAlignment="1" applyProtection="1">
      <alignment vertical="center"/>
      <protection locked="0"/>
    </xf>
    <xf numFmtId="164" fontId="11" fillId="11" borderId="61" xfId="1" applyFont="1" applyFill="1" applyBorder="1" applyAlignment="1" applyProtection="1">
      <alignment vertical="center"/>
      <protection locked="0"/>
    </xf>
    <xf numFmtId="164" fontId="11" fillId="11" borderId="14" xfId="0" applyNumberFormat="1" applyFont="1" applyFill="1" applyBorder="1" applyAlignment="1" applyProtection="1">
      <alignment vertical="center"/>
      <protection locked="0"/>
    </xf>
    <xf numFmtId="164" fontId="11" fillId="11" borderId="65" xfId="0" applyNumberFormat="1" applyFont="1" applyFill="1" applyBorder="1" applyAlignment="1" applyProtection="1">
      <alignment vertical="center"/>
      <protection locked="0"/>
    </xf>
    <xf numFmtId="164" fontId="11" fillId="0" borderId="28" xfId="1" applyFont="1" applyBorder="1" applyAlignment="1" applyProtection="1">
      <alignment vertical="center"/>
      <protection locked="0"/>
    </xf>
    <xf numFmtId="164" fontId="7" fillId="0" borderId="54" xfId="1" applyFont="1" applyBorder="1" applyAlignment="1" applyProtection="1">
      <alignment vertical="center"/>
      <protection locked="0"/>
    </xf>
    <xf numFmtId="164" fontId="11" fillId="0" borderId="1" xfId="1" applyFont="1" applyBorder="1" applyAlignment="1" applyProtection="1">
      <alignment vertical="center"/>
      <protection locked="0"/>
    </xf>
    <xf numFmtId="164" fontId="7" fillId="0" borderId="50" xfId="1" applyFont="1" applyBorder="1" applyAlignment="1" applyProtection="1">
      <alignment vertical="center"/>
      <protection locked="0"/>
    </xf>
    <xf numFmtId="0" fontId="11" fillId="8" borderId="2" xfId="0" applyFont="1" applyFill="1" applyBorder="1" applyAlignment="1" applyProtection="1">
      <alignment horizontal="center" vertical="center" wrapText="1"/>
      <protection locked="0"/>
    </xf>
    <xf numFmtId="0" fontId="11" fillId="8" borderId="9" xfId="0" applyFont="1" applyFill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 applyProtection="1">
      <alignment horizontal="center" vertical="center" wrapText="1"/>
      <protection locked="0"/>
    </xf>
    <xf numFmtId="14" fontId="0" fillId="0" borderId="40" xfId="0" applyNumberFormat="1" applyBorder="1"/>
    <xf numFmtId="0" fontId="11" fillId="0" borderId="47" xfId="0" applyFont="1" applyBorder="1" applyAlignment="1">
      <alignment horizontal="center" vertical="center" wrapText="1"/>
    </xf>
    <xf numFmtId="164" fontId="11" fillId="24" borderId="71" xfId="0" applyNumberFormat="1" applyFont="1" applyFill="1" applyBorder="1" applyAlignment="1" applyProtection="1">
      <alignment vertical="center"/>
      <protection locked="0"/>
    </xf>
    <xf numFmtId="164" fontId="11" fillId="8" borderId="68" xfId="1" applyFont="1" applyFill="1" applyBorder="1" applyAlignment="1" applyProtection="1">
      <alignment vertical="center"/>
      <protection locked="0"/>
    </xf>
    <xf numFmtId="164" fontId="11" fillId="8" borderId="5" xfId="1" applyFont="1" applyFill="1" applyBorder="1" applyAlignment="1" applyProtection="1">
      <alignment vertical="center"/>
      <protection locked="0"/>
    </xf>
    <xf numFmtId="164" fontId="11" fillId="8" borderId="43" xfId="1" applyFont="1" applyFill="1" applyBorder="1" applyAlignment="1" applyProtection="1">
      <alignment vertical="center"/>
      <protection locked="0"/>
    </xf>
    <xf numFmtId="0" fontId="7" fillId="0" borderId="13" xfId="0" applyFont="1" applyBorder="1" applyAlignment="1">
      <alignment horizontal="left"/>
    </xf>
    <xf numFmtId="164" fontId="11" fillId="0" borderId="16" xfId="1" applyFont="1" applyFill="1" applyBorder="1" applyAlignment="1" applyProtection="1">
      <alignment vertical="center" wrapText="1"/>
      <protection locked="0"/>
    </xf>
    <xf numFmtId="164" fontId="7" fillId="0" borderId="4" xfId="1" applyFont="1" applyFill="1" applyBorder="1" applyAlignment="1">
      <alignment horizontal="center" vertical="center" wrapText="1"/>
    </xf>
    <xf numFmtId="0" fontId="11" fillId="15" borderId="37" xfId="0" applyFont="1" applyFill="1" applyBorder="1" applyAlignment="1">
      <alignment horizontal="center" vertical="center"/>
    </xf>
    <xf numFmtId="0" fontId="11" fillId="15" borderId="38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1" fillId="15" borderId="34" xfId="0" applyFont="1" applyFill="1" applyBorder="1" applyAlignment="1">
      <alignment horizontal="center" vertical="center"/>
    </xf>
    <xf numFmtId="164" fontId="11" fillId="6" borderId="23" xfId="1" applyFont="1" applyFill="1" applyBorder="1" applyAlignment="1" applyProtection="1">
      <alignment vertical="center"/>
      <protection locked="0"/>
    </xf>
    <xf numFmtId="164" fontId="11" fillId="18" borderId="37" xfId="1" applyFont="1" applyFill="1" applyBorder="1" applyAlignment="1" applyProtection="1">
      <alignment vertical="center"/>
      <protection locked="0"/>
    </xf>
    <xf numFmtId="164" fontId="11" fillId="18" borderId="25" xfId="1" applyFont="1" applyFill="1" applyBorder="1" applyAlignment="1" applyProtection="1">
      <alignment vertical="center"/>
      <protection locked="0"/>
    </xf>
    <xf numFmtId="164" fontId="11" fillId="18" borderId="34" xfId="1" applyFont="1" applyFill="1" applyBorder="1" applyAlignment="1" applyProtection="1">
      <alignment vertical="center"/>
      <protection locked="0"/>
    </xf>
    <xf numFmtId="164" fontId="11" fillId="12" borderId="23" xfId="0" applyNumberFormat="1" applyFont="1" applyFill="1" applyBorder="1" applyAlignment="1" applyProtection="1">
      <alignment vertical="center"/>
      <protection locked="0"/>
    </xf>
    <xf numFmtId="164" fontId="11" fillId="19" borderId="37" xfId="0" applyNumberFormat="1" applyFont="1" applyFill="1" applyBorder="1" applyAlignment="1" applyProtection="1">
      <alignment vertical="center"/>
      <protection locked="0"/>
    </xf>
    <xf numFmtId="164" fontId="11" fillId="19" borderId="25" xfId="0" applyNumberFormat="1" applyFont="1" applyFill="1" applyBorder="1" applyAlignment="1" applyProtection="1">
      <alignment vertical="center"/>
      <protection locked="0"/>
    </xf>
    <xf numFmtId="164" fontId="11" fillId="19" borderId="34" xfId="0" applyNumberFormat="1" applyFont="1" applyFill="1" applyBorder="1" applyAlignment="1" applyProtection="1">
      <alignment vertical="center"/>
      <protection locked="0"/>
    </xf>
    <xf numFmtId="164" fontId="11" fillId="21" borderId="37" xfId="0" applyNumberFormat="1" applyFont="1" applyFill="1" applyBorder="1" applyAlignment="1" applyProtection="1">
      <alignment vertical="center"/>
      <protection locked="0"/>
    </xf>
    <xf numFmtId="164" fontId="11" fillId="21" borderId="25" xfId="0" applyNumberFormat="1" applyFont="1" applyFill="1" applyBorder="1" applyAlignment="1" applyProtection="1">
      <alignment vertical="center"/>
      <protection locked="0"/>
    </xf>
    <xf numFmtId="164" fontId="11" fillId="21" borderId="34" xfId="0" applyNumberFormat="1" applyFont="1" applyFill="1" applyBorder="1" applyAlignment="1" applyProtection="1">
      <alignment vertical="center"/>
      <protection locked="0"/>
    </xf>
    <xf numFmtId="164" fontId="11" fillId="9" borderId="23" xfId="1" applyFont="1" applyFill="1" applyBorder="1" applyAlignment="1" applyProtection="1">
      <alignment vertical="center"/>
      <protection locked="0"/>
    </xf>
    <xf numFmtId="164" fontId="11" fillId="23" borderId="37" xfId="1" applyFont="1" applyFill="1" applyBorder="1" applyAlignment="1" applyProtection="1">
      <alignment vertical="center"/>
      <protection locked="0"/>
    </xf>
    <xf numFmtId="164" fontId="11" fillId="23" borderId="25" xfId="1" applyFont="1" applyFill="1" applyBorder="1" applyAlignment="1" applyProtection="1">
      <alignment vertical="center"/>
      <protection locked="0"/>
    </xf>
    <xf numFmtId="164" fontId="11" fillId="23" borderId="34" xfId="1" applyFont="1" applyFill="1" applyBorder="1" applyAlignment="1" applyProtection="1">
      <alignment vertical="center"/>
      <protection locked="0"/>
    </xf>
    <xf numFmtId="164" fontId="7" fillId="0" borderId="52" xfId="1" applyFont="1" applyBorder="1" applyAlignment="1" applyProtection="1">
      <alignment vertical="center"/>
      <protection locked="0"/>
    </xf>
    <xf numFmtId="0" fontId="7" fillId="0" borderId="12" xfId="0" applyFont="1" applyBorder="1" applyAlignment="1">
      <alignment horizontal="left" vertical="center"/>
    </xf>
    <xf numFmtId="0" fontId="11" fillId="8" borderId="65" xfId="0" applyFont="1" applyFill="1" applyBorder="1" applyAlignment="1" applyProtection="1">
      <alignment horizontal="right" vertical="center" wrapText="1"/>
      <protection locked="0"/>
    </xf>
    <xf numFmtId="0" fontId="11" fillId="8" borderId="70" xfId="0" applyFont="1" applyFill="1" applyBorder="1" applyAlignment="1" applyProtection="1">
      <alignment horizontal="center" vertical="center" wrapText="1"/>
      <protection locked="0"/>
    </xf>
    <xf numFmtId="0" fontId="11" fillId="12" borderId="37" xfId="0" applyFont="1" applyFill="1" applyBorder="1"/>
    <xf numFmtId="0" fontId="26" fillId="0" borderId="0" xfId="0" applyFont="1"/>
    <xf numFmtId="0" fontId="8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11" fillId="0" borderId="40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7" fillId="27" borderId="8" xfId="0" applyFont="1" applyFill="1" applyBorder="1" applyAlignment="1">
      <alignment horizontal="center" vertical="center" wrapText="1"/>
    </xf>
    <xf numFmtId="0" fontId="7" fillId="27" borderId="2" xfId="0" applyFont="1" applyFill="1" applyBorder="1" applyAlignment="1">
      <alignment horizontal="center" vertical="center" wrapText="1"/>
    </xf>
    <xf numFmtId="164" fontId="11" fillId="3" borderId="36" xfId="0" applyNumberFormat="1" applyFont="1" applyFill="1" applyBorder="1" applyAlignment="1" applyProtection="1">
      <alignment vertical="center"/>
      <protection locked="0"/>
    </xf>
    <xf numFmtId="0" fontId="11" fillId="0" borderId="73" xfId="0" applyFont="1" applyBorder="1" applyAlignment="1">
      <alignment vertical="center" wrapText="1"/>
    </xf>
    <xf numFmtId="0" fontId="7" fillId="18" borderId="22" xfId="0" applyFont="1" applyFill="1" applyBorder="1"/>
    <xf numFmtId="164" fontId="11" fillId="18" borderId="71" xfId="0" applyNumberFormat="1" applyFont="1" applyFill="1" applyBorder="1" applyAlignment="1" applyProtection="1">
      <alignment vertical="center"/>
      <protection locked="0"/>
    </xf>
    <xf numFmtId="0" fontId="7" fillId="19" borderId="22" xfId="0" applyFont="1" applyFill="1" applyBorder="1"/>
    <xf numFmtId="164" fontId="11" fillId="19" borderId="71" xfId="0" applyNumberFormat="1" applyFont="1" applyFill="1" applyBorder="1" applyAlignment="1" applyProtection="1">
      <alignment vertical="center"/>
      <protection locked="0"/>
    </xf>
    <xf numFmtId="0" fontId="7" fillId="21" borderId="22" xfId="0" applyFont="1" applyFill="1" applyBorder="1"/>
    <xf numFmtId="164" fontId="11" fillId="21" borderId="71" xfId="0" applyNumberFormat="1" applyFont="1" applyFill="1" applyBorder="1" applyAlignment="1" applyProtection="1">
      <alignment vertical="center"/>
      <protection locked="0"/>
    </xf>
    <xf numFmtId="0" fontId="7" fillId="23" borderId="22" xfId="0" applyFont="1" applyFill="1" applyBorder="1"/>
    <xf numFmtId="164" fontId="11" fillId="23" borderId="71" xfId="0" applyNumberFormat="1" applyFont="1" applyFill="1" applyBorder="1" applyAlignment="1" applyProtection="1">
      <alignment vertical="center"/>
      <protection locked="0"/>
    </xf>
    <xf numFmtId="0" fontId="7" fillId="24" borderId="22" xfId="0" applyFont="1" applyFill="1" applyBorder="1"/>
    <xf numFmtId="164" fontId="7" fillId="0" borderId="18" xfId="1" applyFont="1" applyBorder="1" applyAlignment="1">
      <alignment vertical="center" wrapText="1"/>
    </xf>
    <xf numFmtId="164" fontId="7" fillId="0" borderId="2" xfId="1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/>
    </xf>
    <xf numFmtId="14" fontId="4" fillId="0" borderId="54" xfId="0" applyNumberFormat="1" applyFont="1" applyBorder="1" applyAlignment="1">
      <alignment horizontal="center" vertical="center"/>
    </xf>
    <xf numFmtId="0" fontId="11" fillId="8" borderId="18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/>
    </xf>
    <xf numFmtId="0" fontId="7" fillId="0" borderId="39" xfId="0" applyFont="1" applyBorder="1" applyAlignment="1">
      <alignment horizontal="left"/>
    </xf>
    <xf numFmtId="0" fontId="7" fillId="5" borderId="1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1" fillId="8" borderId="10" xfId="0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textRotation="90" wrapText="1"/>
    </xf>
    <xf numFmtId="0" fontId="6" fillId="27" borderId="8" xfId="0" applyFont="1" applyFill="1" applyBorder="1" applyAlignment="1">
      <alignment horizontal="left" vertical="center" wrapText="1"/>
    </xf>
    <xf numFmtId="0" fontId="7" fillId="27" borderId="67" xfId="0" applyFont="1" applyFill="1" applyBorder="1" applyAlignment="1">
      <alignment horizontal="center" vertical="center" wrapText="1"/>
    </xf>
    <xf numFmtId="0" fontId="28" fillId="27" borderId="8" xfId="0" applyFont="1" applyFill="1" applyBorder="1" applyAlignment="1">
      <alignment horizontal="center" vertical="center" wrapText="1"/>
    </xf>
    <xf numFmtId="0" fontId="6" fillId="27" borderId="8" xfId="0" applyFont="1" applyFill="1" applyBorder="1" applyAlignment="1">
      <alignment horizontal="center" vertical="center" wrapText="1"/>
    </xf>
    <xf numFmtId="0" fontId="6" fillId="27" borderId="8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66" xfId="0" applyFont="1" applyBorder="1" applyAlignment="1">
      <alignment horizontal="left" vertical="center"/>
    </xf>
    <xf numFmtId="0" fontId="7" fillId="27" borderId="18" xfId="0" applyFont="1" applyFill="1" applyBorder="1" applyAlignment="1">
      <alignment horizontal="center" vertical="center" wrapText="1"/>
    </xf>
    <xf numFmtId="14" fontId="0" fillId="0" borderId="73" xfId="0" applyNumberFormat="1" applyBorder="1"/>
    <xf numFmtId="14" fontId="0" fillId="0" borderId="19" xfId="0" applyNumberFormat="1" applyBorder="1"/>
    <xf numFmtId="14" fontId="0" fillId="27" borderId="19" xfId="0" applyNumberFormat="1" applyFill="1" applyBorder="1"/>
    <xf numFmtId="0" fontId="0" fillId="27" borderId="19" xfId="0" applyFill="1" applyBorder="1"/>
    <xf numFmtId="164" fontId="0" fillId="27" borderId="47" xfId="1" applyFont="1" applyFill="1" applyBorder="1"/>
    <xf numFmtId="164" fontId="7" fillId="27" borderId="18" xfId="1" applyFont="1" applyFill="1" applyBorder="1" applyAlignment="1" applyProtection="1">
      <alignment vertical="center"/>
      <protection locked="0"/>
    </xf>
    <xf numFmtId="164" fontId="7" fillId="27" borderId="2" xfId="1" applyFont="1" applyFill="1" applyBorder="1" applyAlignment="1" applyProtection="1">
      <alignment vertical="center"/>
      <protection locked="0"/>
    </xf>
    <xf numFmtId="0" fontId="18" fillId="27" borderId="70" xfId="0" applyFont="1" applyFill="1" applyBorder="1" applyAlignment="1">
      <alignment horizontal="left" vertical="center" wrapText="1"/>
    </xf>
    <xf numFmtId="0" fontId="7" fillId="27" borderId="4" xfId="0" applyFont="1" applyFill="1" applyBorder="1" applyAlignment="1">
      <alignment horizontal="center" vertical="center" wrapText="1"/>
    </xf>
    <xf numFmtId="164" fontId="7" fillId="27" borderId="4" xfId="1" applyFont="1" applyFill="1" applyBorder="1" applyAlignment="1">
      <alignment horizontal="center" vertical="center" wrapText="1"/>
    </xf>
    <xf numFmtId="164" fontId="11" fillId="27" borderId="18" xfId="1" applyFont="1" applyFill="1" applyBorder="1" applyAlignment="1" applyProtection="1">
      <alignment vertical="center"/>
      <protection locked="0"/>
    </xf>
    <xf numFmtId="164" fontId="7" fillId="27" borderId="2" xfId="1" applyFont="1" applyFill="1" applyBorder="1" applyAlignment="1">
      <alignment horizontal="center" vertical="center" wrapText="1"/>
    </xf>
    <xf numFmtId="164" fontId="11" fillId="27" borderId="2" xfId="1" applyFont="1" applyFill="1" applyBorder="1" applyAlignment="1" applyProtection="1">
      <alignment vertical="center"/>
      <protection locked="0"/>
    </xf>
    <xf numFmtId="0" fontId="18" fillId="27" borderId="1" xfId="0" applyFont="1" applyFill="1" applyBorder="1" applyAlignment="1">
      <alignment horizontal="left" vertical="center" wrapText="1"/>
    </xf>
    <xf numFmtId="0" fontId="18" fillId="27" borderId="31" xfId="0" applyFont="1" applyFill="1" applyBorder="1" applyAlignment="1">
      <alignment horizontal="left" vertical="center" wrapText="1"/>
    </xf>
    <xf numFmtId="0" fontId="7" fillId="27" borderId="20" xfId="0" applyFont="1" applyFill="1" applyBorder="1" applyAlignment="1">
      <alignment horizontal="center" vertical="center" wrapText="1"/>
    </xf>
    <xf numFmtId="164" fontId="7" fillId="0" borderId="18" xfId="1" applyFont="1" applyFill="1" applyBorder="1" applyAlignment="1" applyProtection="1">
      <alignment vertical="center"/>
      <protection locked="0"/>
    </xf>
    <xf numFmtId="164" fontId="7" fillId="0" borderId="2" xfId="1" applyFont="1" applyFill="1" applyBorder="1" applyAlignment="1" applyProtection="1">
      <alignment vertical="center"/>
      <protection locked="0"/>
    </xf>
    <xf numFmtId="164" fontId="7" fillId="0" borderId="4" xfId="1" applyFont="1" applyFill="1" applyBorder="1" applyAlignment="1" applyProtection="1">
      <alignment vertical="center"/>
      <protection locked="0"/>
    </xf>
    <xf numFmtId="164" fontId="7" fillId="27" borderId="4" xfId="1" applyFont="1" applyFill="1" applyBorder="1" applyAlignment="1" applyProtection="1">
      <alignment vertical="center"/>
      <protection locked="0"/>
    </xf>
    <xf numFmtId="164" fontId="11" fillId="27" borderId="4" xfId="1" applyFont="1" applyFill="1" applyBorder="1" applyAlignment="1" applyProtection="1">
      <alignment vertical="center"/>
      <protection locked="0"/>
    </xf>
    <xf numFmtId="164" fontId="7" fillId="27" borderId="50" xfId="1" applyFont="1" applyFill="1" applyBorder="1" applyAlignment="1" applyProtection="1">
      <alignment vertical="center"/>
      <protection locked="0"/>
    </xf>
    <xf numFmtId="164" fontId="7" fillId="27" borderId="52" xfId="1" applyFont="1" applyFill="1" applyBorder="1" applyAlignment="1" applyProtection="1">
      <alignment vertical="center"/>
      <protection locked="0"/>
    </xf>
    <xf numFmtId="10" fontId="5" fillId="7" borderId="35" xfId="0" applyNumberFormat="1" applyFont="1" applyFill="1" applyBorder="1" applyAlignment="1">
      <alignment horizontal="center" vertical="center" wrapText="1"/>
    </xf>
    <xf numFmtId="10" fontId="5" fillId="7" borderId="29" xfId="0" applyNumberFormat="1" applyFont="1" applyFill="1" applyBorder="1" applyAlignment="1">
      <alignment horizontal="center" vertical="center" wrapText="1"/>
    </xf>
    <xf numFmtId="10" fontId="5" fillId="7" borderId="39" xfId="0" applyNumberFormat="1" applyFont="1" applyFill="1" applyBorder="1" applyAlignment="1">
      <alignment horizontal="center" vertical="center" wrapText="1"/>
    </xf>
    <xf numFmtId="10" fontId="5" fillId="26" borderId="35" xfId="0" applyNumberFormat="1" applyFont="1" applyFill="1" applyBorder="1" applyAlignment="1">
      <alignment horizontal="center" vertical="center" wrapText="1"/>
    </xf>
    <xf numFmtId="10" fontId="5" fillId="26" borderId="29" xfId="0" applyNumberFormat="1" applyFont="1" applyFill="1" applyBorder="1" applyAlignment="1">
      <alignment horizontal="center" vertical="center" wrapText="1"/>
    </xf>
    <xf numFmtId="10" fontId="5" fillId="26" borderId="39" xfId="0" applyNumberFormat="1" applyFont="1" applyFill="1" applyBorder="1" applyAlignment="1">
      <alignment horizontal="center" vertical="center" wrapText="1"/>
    </xf>
    <xf numFmtId="0" fontId="11" fillId="8" borderId="69" xfId="0" applyFont="1" applyFill="1" applyBorder="1" applyAlignment="1" applyProtection="1">
      <alignment horizontal="right" vertical="center" wrapText="1"/>
      <protection locked="0"/>
    </xf>
    <xf numFmtId="0" fontId="11" fillId="8" borderId="17" xfId="0" applyFont="1" applyFill="1" applyBorder="1" applyAlignment="1" applyProtection="1">
      <alignment horizontal="right" vertical="center" wrapText="1"/>
      <protection locked="0"/>
    </xf>
    <xf numFmtId="164" fontId="11" fillId="5" borderId="62" xfId="1" applyFont="1" applyFill="1" applyBorder="1" applyAlignment="1" applyProtection="1">
      <alignment horizontal="center" vertical="center" wrapText="1"/>
      <protection locked="0"/>
    </xf>
    <xf numFmtId="164" fontId="11" fillId="5" borderId="42" xfId="1" applyFont="1" applyFill="1" applyBorder="1" applyAlignment="1" applyProtection="1">
      <alignment horizontal="center" vertical="center" wrapText="1"/>
      <protection locked="0"/>
    </xf>
    <xf numFmtId="9" fontId="11" fillId="8" borderId="62" xfId="2" applyFont="1" applyFill="1" applyBorder="1" applyAlignment="1" applyProtection="1">
      <alignment horizontal="center" vertical="center" wrapText="1"/>
      <protection locked="0"/>
    </xf>
    <xf numFmtId="9" fontId="11" fillId="8" borderId="16" xfId="2" applyFont="1" applyFill="1" applyBorder="1" applyAlignment="1" applyProtection="1">
      <alignment horizontal="center" vertical="center" wrapText="1"/>
      <protection locked="0"/>
    </xf>
    <xf numFmtId="0" fontId="11" fillId="3" borderId="23" xfId="0" applyFont="1" applyFill="1" applyBorder="1" applyAlignment="1">
      <alignment horizontal="right" vertical="center"/>
    </xf>
    <xf numFmtId="0" fontId="11" fillId="3" borderId="24" xfId="0" applyFont="1" applyFill="1" applyBorder="1" applyAlignment="1">
      <alignment horizontal="right" vertical="center"/>
    </xf>
    <xf numFmtId="0" fontId="11" fillId="8" borderId="22" xfId="0" applyFont="1" applyFill="1" applyBorder="1" applyAlignment="1">
      <alignment horizontal="right" vertical="center"/>
    </xf>
    <xf numFmtId="0" fontId="11" fillId="8" borderId="23" xfId="0" applyFont="1" applyFill="1" applyBorder="1" applyAlignment="1">
      <alignment horizontal="right" vertical="center"/>
    </xf>
    <xf numFmtId="0" fontId="3" fillId="12" borderId="12" xfId="0" applyFont="1" applyFill="1" applyBorder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0" fontId="3" fillId="12" borderId="15" xfId="0" applyFont="1" applyFill="1" applyBorder="1" applyAlignment="1">
      <alignment horizontal="center" vertical="center" wrapText="1"/>
    </xf>
    <xf numFmtId="0" fontId="3" fillId="12" borderId="33" xfId="0" applyFont="1" applyFill="1" applyBorder="1" applyAlignment="1">
      <alignment horizontal="center" vertical="center" wrapText="1"/>
    </xf>
    <xf numFmtId="0" fontId="11" fillId="18" borderId="23" xfId="0" applyFont="1" applyFill="1" applyBorder="1" applyAlignment="1">
      <alignment horizontal="right" vertical="center"/>
    </xf>
    <xf numFmtId="0" fontId="11" fillId="18" borderId="24" xfId="0" applyFont="1" applyFill="1" applyBorder="1" applyAlignment="1">
      <alignment horizontal="right" vertical="center"/>
    </xf>
    <xf numFmtId="0" fontId="14" fillId="17" borderId="26" xfId="0" applyFont="1" applyFill="1" applyBorder="1" applyAlignment="1">
      <alignment horizontal="center" vertical="center" textRotation="90" wrapText="1"/>
    </xf>
    <xf numFmtId="0" fontId="14" fillId="17" borderId="27" xfId="0" applyFont="1" applyFill="1" applyBorder="1" applyAlignment="1">
      <alignment horizontal="center" vertical="center" textRotation="90" wrapText="1"/>
    </xf>
    <xf numFmtId="0" fontId="14" fillId="17" borderId="32" xfId="0" applyFont="1" applyFill="1" applyBorder="1" applyAlignment="1">
      <alignment horizontal="center" vertical="center" textRotation="90" wrapText="1"/>
    </xf>
    <xf numFmtId="0" fontId="14" fillId="3" borderId="74" xfId="0" applyFont="1" applyFill="1" applyBorder="1" applyAlignment="1">
      <alignment horizontal="center" vertical="center" textRotation="90" wrapText="1"/>
    </xf>
    <xf numFmtId="0" fontId="14" fillId="3" borderId="27" xfId="0" applyFont="1" applyFill="1" applyBorder="1" applyAlignment="1">
      <alignment horizontal="center" vertical="center" textRotation="90" wrapText="1"/>
    </xf>
    <xf numFmtId="0" fontId="14" fillId="3" borderId="32" xfId="0" applyFont="1" applyFill="1" applyBorder="1" applyAlignment="1">
      <alignment horizontal="center" vertical="center" textRotation="90" wrapText="1"/>
    </xf>
    <xf numFmtId="0" fontId="11" fillId="0" borderId="26" xfId="0" applyFont="1" applyBorder="1" applyAlignment="1">
      <alignment horizontal="center" vertical="center" wrapText="1"/>
    </xf>
    <xf numFmtId="0" fontId="11" fillId="0" borderId="73" xfId="0" applyFont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/>
    </xf>
    <xf numFmtId="0" fontId="11" fillId="12" borderId="34" xfId="0" applyFont="1" applyFill="1" applyBorder="1" applyAlignment="1">
      <alignment horizontal="center" vertical="center"/>
    </xf>
    <xf numFmtId="164" fontId="7" fillId="0" borderId="4" xfId="1" applyFont="1" applyBorder="1" applyAlignment="1">
      <alignment horizontal="center"/>
    </xf>
    <xf numFmtId="164" fontId="7" fillId="0" borderId="52" xfId="1" applyFont="1" applyBorder="1" applyAlignment="1">
      <alignment horizontal="center"/>
    </xf>
    <xf numFmtId="164" fontId="7" fillId="0" borderId="2" xfId="1" applyFont="1" applyBorder="1" applyAlignment="1">
      <alignment horizontal="center"/>
    </xf>
    <xf numFmtId="164" fontId="7" fillId="0" borderId="50" xfId="1" applyFont="1" applyBorder="1" applyAlignment="1">
      <alignment horizontal="center"/>
    </xf>
    <xf numFmtId="164" fontId="7" fillId="0" borderId="10" xfId="1" applyFont="1" applyBorder="1" applyAlignment="1">
      <alignment horizontal="center"/>
    </xf>
    <xf numFmtId="164" fontId="7" fillId="0" borderId="51" xfId="1" applyFont="1" applyBorder="1" applyAlignment="1">
      <alignment horizontal="center"/>
    </xf>
    <xf numFmtId="0" fontId="11" fillId="12" borderId="25" xfId="0" applyFont="1" applyFill="1" applyBorder="1" applyAlignment="1">
      <alignment horizontal="center"/>
    </xf>
    <xf numFmtId="164" fontId="11" fillId="0" borderId="22" xfId="1" applyFont="1" applyBorder="1" applyAlignment="1">
      <alignment horizontal="center" vertical="center"/>
    </xf>
    <xf numFmtId="164" fontId="11" fillId="0" borderId="24" xfId="1" applyFont="1" applyBorder="1" applyAlignment="1">
      <alignment horizontal="center" vertical="center"/>
    </xf>
    <xf numFmtId="164" fontId="11" fillId="0" borderId="23" xfId="1" applyFont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5" fillId="16" borderId="22" xfId="0" applyFont="1" applyFill="1" applyBorder="1" applyAlignment="1">
      <alignment horizontal="center" vertical="center" wrapText="1"/>
    </xf>
    <xf numFmtId="0" fontId="5" fillId="16" borderId="23" xfId="0" applyFont="1" applyFill="1" applyBorder="1" applyAlignment="1">
      <alignment horizontal="center" vertical="center" wrapText="1"/>
    </xf>
    <xf numFmtId="0" fontId="5" fillId="16" borderId="2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7" fillId="0" borderId="4" xfId="1" applyFont="1" applyBorder="1" applyAlignment="1">
      <alignment horizontal="center" vertical="center"/>
    </xf>
    <xf numFmtId="164" fontId="7" fillId="0" borderId="52" xfId="1" applyFont="1" applyBorder="1" applyAlignment="1">
      <alignment horizontal="center" vertical="center"/>
    </xf>
    <xf numFmtId="164" fontId="7" fillId="0" borderId="2" xfId="1" applyFont="1" applyBorder="1" applyAlignment="1">
      <alignment horizontal="center" vertical="center"/>
    </xf>
    <xf numFmtId="164" fontId="7" fillId="0" borderId="50" xfId="1" applyFont="1" applyBorder="1" applyAlignment="1">
      <alignment horizontal="center" vertical="center"/>
    </xf>
    <xf numFmtId="1" fontId="7" fillId="0" borderId="2" xfId="1" applyNumberFormat="1" applyFont="1" applyBorder="1" applyAlignment="1">
      <alignment horizontal="center" vertical="center"/>
    </xf>
    <xf numFmtId="1" fontId="7" fillId="0" borderId="50" xfId="1" applyNumberFormat="1" applyFont="1" applyBorder="1" applyAlignment="1">
      <alignment horizontal="center" vertical="center"/>
    </xf>
    <xf numFmtId="164" fontId="7" fillId="0" borderId="10" xfId="1" applyFont="1" applyBorder="1" applyAlignment="1">
      <alignment horizontal="center" vertical="center"/>
    </xf>
    <xf numFmtId="164" fontId="7" fillId="0" borderId="51" xfId="1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4" fillId="0" borderId="43" xfId="0" applyNumberFormat="1" applyFont="1" applyBorder="1" applyAlignment="1">
      <alignment horizontal="center" vertical="center"/>
    </xf>
    <xf numFmtId="14" fontId="4" fillId="0" borderId="30" xfId="0" applyNumberFormat="1" applyFont="1" applyBorder="1" applyAlignment="1">
      <alignment horizontal="center" vertical="center"/>
    </xf>
    <xf numFmtId="0" fontId="11" fillId="8" borderId="18" xfId="0" applyFont="1" applyFill="1" applyBorder="1" applyAlignment="1" applyProtection="1">
      <alignment horizontal="center" vertical="center" wrapText="1"/>
      <protection locked="0"/>
    </xf>
    <xf numFmtId="0" fontId="11" fillId="8" borderId="2" xfId="0" applyFont="1" applyFill="1" applyBorder="1" applyAlignment="1" applyProtection="1">
      <alignment horizontal="center" vertical="center" wrapText="1"/>
      <protection locked="0"/>
    </xf>
    <xf numFmtId="0" fontId="11" fillId="8" borderId="63" xfId="0" applyFont="1" applyFill="1" applyBorder="1" applyAlignment="1" applyProtection="1">
      <alignment horizontal="center" vertical="center" wrapText="1"/>
      <protection locked="0"/>
    </xf>
    <xf numFmtId="0" fontId="11" fillId="8" borderId="66" xfId="0" applyFont="1" applyFill="1" applyBorder="1" applyAlignment="1" applyProtection="1">
      <alignment horizontal="center" vertical="center" wrapText="1"/>
      <protection locked="0"/>
    </xf>
    <xf numFmtId="0" fontId="11" fillId="8" borderId="62" xfId="0" applyFont="1" applyFill="1" applyBorder="1" applyAlignment="1" applyProtection="1">
      <alignment horizontal="center" vertical="center" wrapText="1"/>
      <protection locked="0"/>
    </xf>
    <xf numFmtId="0" fontId="11" fillId="8" borderId="42" xfId="0" applyFont="1" applyFill="1" applyBorder="1" applyAlignment="1" applyProtection="1">
      <alignment horizontal="center" vertical="center" wrapText="1"/>
      <protection locked="0"/>
    </xf>
    <xf numFmtId="164" fontId="11" fillId="0" borderId="18" xfId="1" applyFont="1" applyFill="1" applyBorder="1" applyAlignment="1" applyProtection="1">
      <alignment horizontal="center" vertical="center" wrapText="1"/>
      <protection locked="0"/>
    </xf>
    <xf numFmtId="164" fontId="11" fillId="0" borderId="2" xfId="1" applyFont="1" applyFill="1" applyBorder="1" applyAlignment="1" applyProtection="1">
      <alignment horizontal="center" vertical="center" wrapText="1"/>
      <protection locked="0"/>
    </xf>
    <xf numFmtId="0" fontId="11" fillId="7" borderId="35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11" fillId="7" borderId="39" xfId="0" applyFont="1" applyFill="1" applyBorder="1" applyAlignment="1">
      <alignment horizontal="center" vertical="center"/>
    </xf>
    <xf numFmtId="0" fontId="11" fillId="8" borderId="28" xfId="0" applyFont="1" applyFill="1" applyBorder="1" applyAlignment="1" applyProtection="1">
      <alignment horizontal="left" vertical="center" wrapText="1"/>
      <protection locked="0"/>
    </xf>
    <xf numFmtId="0" fontId="11" fillId="8" borderId="1" xfId="0" applyFont="1" applyFill="1" applyBorder="1" applyAlignment="1" applyProtection="1">
      <alignment horizontal="left" vertical="center" wrapText="1"/>
      <protection locked="0"/>
    </xf>
    <xf numFmtId="14" fontId="7" fillId="0" borderId="2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1" fillId="7" borderId="69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11" fillId="7" borderId="75" xfId="0" applyFont="1" applyFill="1" applyBorder="1" applyAlignment="1">
      <alignment horizontal="center" vertical="center"/>
    </xf>
    <xf numFmtId="0" fontId="11" fillId="7" borderId="76" xfId="0" applyFont="1" applyFill="1" applyBorder="1" applyAlignment="1">
      <alignment horizontal="center" vertical="center"/>
    </xf>
    <xf numFmtId="0" fontId="11" fillId="7" borderId="72" xfId="0" applyFont="1" applyFill="1" applyBorder="1" applyAlignment="1">
      <alignment horizontal="center" vertical="center"/>
    </xf>
    <xf numFmtId="0" fontId="11" fillId="7" borderId="7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12" borderId="70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 textRotation="90" wrapText="1"/>
    </xf>
    <xf numFmtId="0" fontId="11" fillId="10" borderId="27" xfId="0" applyFont="1" applyFill="1" applyBorder="1" applyAlignment="1">
      <alignment horizontal="center" vertical="center" textRotation="90" wrapText="1"/>
    </xf>
    <xf numFmtId="0" fontId="11" fillId="11" borderId="35" xfId="0" applyFont="1" applyFill="1" applyBorder="1" applyAlignment="1">
      <alignment horizontal="center" vertical="center" wrapText="1"/>
    </xf>
    <xf numFmtId="0" fontId="11" fillId="11" borderId="39" xfId="0" applyFont="1" applyFill="1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vertical="center" wrapText="1"/>
    </xf>
    <xf numFmtId="0" fontId="11" fillId="11" borderId="16" xfId="0" applyFont="1" applyFill="1" applyBorder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11" borderId="32" xfId="0" applyFont="1" applyFill="1" applyBorder="1" applyAlignment="1">
      <alignment horizontal="center" vertical="center" wrapText="1"/>
    </xf>
    <xf numFmtId="0" fontId="10" fillId="11" borderId="55" xfId="0" applyFont="1" applyFill="1" applyBorder="1" applyAlignment="1">
      <alignment horizontal="center" vertical="center" wrapText="1"/>
    </xf>
    <xf numFmtId="0" fontId="10" fillId="11" borderId="69" xfId="0" applyFont="1" applyFill="1" applyBorder="1" applyAlignment="1">
      <alignment horizontal="center" vertical="center" wrapText="1"/>
    </xf>
    <xf numFmtId="0" fontId="11" fillId="23" borderId="23" xfId="0" applyFont="1" applyFill="1" applyBorder="1" applyAlignment="1">
      <alignment horizontal="right" vertical="center"/>
    </xf>
    <xf numFmtId="0" fontId="11" fillId="23" borderId="24" xfId="0" applyFont="1" applyFill="1" applyBorder="1" applyAlignment="1">
      <alignment horizontal="right" vertical="center"/>
    </xf>
    <xf numFmtId="0" fontId="11" fillId="24" borderId="23" xfId="0" applyFont="1" applyFill="1" applyBorder="1" applyAlignment="1">
      <alignment horizontal="right" vertical="center"/>
    </xf>
    <xf numFmtId="0" fontId="11" fillId="24" borderId="24" xfId="0" applyFont="1" applyFill="1" applyBorder="1" applyAlignment="1">
      <alignment horizontal="right" vertical="center"/>
    </xf>
    <xf numFmtId="0" fontId="11" fillId="21" borderId="23" xfId="0" applyFont="1" applyFill="1" applyBorder="1" applyAlignment="1">
      <alignment horizontal="right" vertical="center"/>
    </xf>
    <xf numFmtId="0" fontId="11" fillId="21" borderId="24" xfId="0" applyFont="1" applyFill="1" applyBorder="1" applyAlignment="1">
      <alignment horizontal="right" vertical="center"/>
    </xf>
    <xf numFmtId="0" fontId="11" fillId="19" borderId="23" xfId="0" applyFont="1" applyFill="1" applyBorder="1" applyAlignment="1">
      <alignment horizontal="right" vertical="center"/>
    </xf>
    <xf numFmtId="0" fontId="11" fillId="19" borderId="24" xfId="0" applyFont="1" applyFill="1" applyBorder="1" applyAlignment="1">
      <alignment horizontal="right" vertical="center"/>
    </xf>
    <xf numFmtId="0" fontId="14" fillId="10" borderId="35" xfId="0" applyFont="1" applyFill="1" applyBorder="1" applyAlignment="1">
      <alignment horizontal="center" vertical="center" textRotation="90" wrapText="1"/>
    </xf>
    <xf numFmtId="0" fontId="14" fillId="10" borderId="12" xfId="0" applyFont="1" applyFill="1" applyBorder="1" applyAlignment="1">
      <alignment horizontal="center" vertical="center" textRotation="90" wrapText="1"/>
    </xf>
    <xf numFmtId="0" fontId="14" fillId="10" borderId="27" xfId="0" applyFont="1" applyFill="1" applyBorder="1" applyAlignment="1">
      <alignment horizontal="center" vertical="center" textRotation="90" wrapText="1"/>
    </xf>
    <xf numFmtId="0" fontId="14" fillId="10" borderId="32" xfId="0" applyFont="1" applyFill="1" applyBorder="1" applyAlignment="1">
      <alignment horizontal="center" vertical="center" textRotation="90" wrapText="1"/>
    </xf>
    <xf numFmtId="0" fontId="14" fillId="14" borderId="26" xfId="0" applyFont="1" applyFill="1" applyBorder="1" applyAlignment="1">
      <alignment horizontal="center" vertical="center" textRotation="90" wrapText="1"/>
    </xf>
    <xf numFmtId="0" fontId="14" fillId="14" borderId="27" xfId="0" applyFont="1" applyFill="1" applyBorder="1" applyAlignment="1">
      <alignment horizontal="center" vertical="center" textRotation="90" wrapText="1"/>
    </xf>
    <xf numFmtId="0" fontId="14" fillId="20" borderId="26" xfId="0" applyFont="1" applyFill="1" applyBorder="1" applyAlignment="1">
      <alignment horizontal="center" vertical="center" textRotation="90" wrapText="1"/>
    </xf>
    <xf numFmtId="0" fontId="14" fillId="20" borderId="27" xfId="0" applyFont="1" applyFill="1" applyBorder="1" applyAlignment="1">
      <alignment horizontal="center" vertical="center" textRotation="90" wrapText="1"/>
    </xf>
    <xf numFmtId="0" fontId="6" fillId="0" borderId="4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14" fillId="22" borderId="26" xfId="0" applyFont="1" applyFill="1" applyBorder="1" applyAlignment="1">
      <alignment horizontal="center" vertical="center" textRotation="90" wrapText="1"/>
    </xf>
    <xf numFmtId="0" fontId="14" fillId="22" borderId="27" xfId="0" applyFont="1" applyFill="1" applyBorder="1" applyAlignment="1">
      <alignment horizontal="center" vertical="center" textRotation="90" wrapText="1"/>
    </xf>
    <xf numFmtId="0" fontId="14" fillId="22" borderId="32" xfId="0" applyFont="1" applyFill="1" applyBorder="1" applyAlignment="1">
      <alignment horizontal="center" vertical="center" textRotation="90" wrapText="1"/>
    </xf>
    <xf numFmtId="0" fontId="14" fillId="4" borderId="26" xfId="0" applyFont="1" applyFill="1" applyBorder="1" applyAlignment="1">
      <alignment horizontal="center" vertical="center" textRotation="90" wrapText="1"/>
    </xf>
    <xf numFmtId="0" fontId="14" fillId="4" borderId="27" xfId="0" applyFont="1" applyFill="1" applyBorder="1" applyAlignment="1">
      <alignment horizontal="center" vertical="center" textRotation="90" wrapText="1"/>
    </xf>
    <xf numFmtId="0" fontId="10" fillId="12" borderId="28" xfId="0" applyFont="1" applyFill="1" applyBorder="1" applyAlignment="1">
      <alignment horizontal="center" vertical="center" wrapText="1"/>
    </xf>
    <xf numFmtId="0" fontId="10" fillId="12" borderId="9" xfId="0" applyFont="1" applyFill="1" applyBorder="1" applyAlignment="1">
      <alignment horizontal="center" vertical="center" wrapText="1"/>
    </xf>
    <xf numFmtId="0" fontId="10" fillId="12" borderId="18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0" fillId="12" borderId="54" xfId="0" applyFont="1" applyFill="1" applyBorder="1" applyAlignment="1">
      <alignment horizontal="center" vertical="center" wrapText="1"/>
    </xf>
    <xf numFmtId="0" fontId="10" fillId="12" borderId="51" xfId="0" applyFont="1" applyFill="1" applyBorder="1" applyAlignment="1">
      <alignment horizontal="center" vertical="center" wrapText="1"/>
    </xf>
    <xf numFmtId="0" fontId="11" fillId="12" borderId="26" xfId="0" applyFont="1" applyFill="1" applyBorder="1" applyAlignment="1">
      <alignment horizontal="center" vertical="center" wrapText="1"/>
    </xf>
    <xf numFmtId="0" fontId="11" fillId="12" borderId="32" xfId="0" applyFont="1" applyFill="1" applyBorder="1" applyAlignment="1">
      <alignment horizontal="center" vertical="center" wrapText="1"/>
    </xf>
    <xf numFmtId="0" fontId="10" fillId="12" borderId="35" xfId="0" applyFont="1" applyFill="1" applyBorder="1" applyAlignment="1">
      <alignment horizontal="center" vertical="center" wrapText="1"/>
    </xf>
    <xf numFmtId="0" fontId="10" fillId="12" borderId="15" xfId="0" applyFont="1" applyFill="1" applyBorder="1" applyAlignment="1">
      <alignment horizontal="center" vertical="center" wrapText="1"/>
    </xf>
    <xf numFmtId="0" fontId="10" fillId="12" borderId="55" xfId="0" applyFont="1" applyFill="1" applyBorder="1" applyAlignment="1">
      <alignment horizontal="center" vertical="center" wrapText="1"/>
    </xf>
    <xf numFmtId="0" fontId="10" fillId="12" borderId="69" xfId="0" applyFont="1" applyFill="1" applyBorder="1" applyAlignment="1">
      <alignment horizontal="center" vertical="center" wrapText="1"/>
    </xf>
    <xf numFmtId="0" fontId="4" fillId="12" borderId="40" xfId="0" applyFont="1" applyFill="1" applyBorder="1" applyAlignment="1">
      <alignment horizontal="center" vertical="center" wrapText="1"/>
    </xf>
    <xf numFmtId="0" fontId="4" fillId="12" borderId="21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1" fillId="0" borderId="46" xfId="0" applyFont="1" applyBorder="1" applyAlignment="1" applyProtection="1">
      <alignment horizontal="left" vertical="center"/>
      <protection locked="0"/>
    </xf>
    <xf numFmtId="0" fontId="11" fillId="2" borderId="33" xfId="0" applyFont="1" applyFill="1" applyBorder="1" applyAlignment="1">
      <alignment horizontal="right" vertical="center"/>
    </xf>
    <xf numFmtId="0" fontId="11" fillId="2" borderId="16" xfId="0" applyFont="1" applyFill="1" applyBorder="1" applyAlignment="1">
      <alignment horizontal="right" vertical="center"/>
    </xf>
    <xf numFmtId="0" fontId="11" fillId="8" borderId="22" xfId="0" applyFont="1" applyFill="1" applyBorder="1" applyAlignment="1">
      <alignment horizontal="center" vertical="center" wrapText="1"/>
    </xf>
    <xf numFmtId="0" fontId="11" fillId="8" borderId="3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13" borderId="22" xfId="0" applyFont="1" applyFill="1" applyBorder="1" applyAlignment="1">
      <alignment horizontal="center" vertical="center" wrapText="1"/>
    </xf>
    <xf numFmtId="0" fontId="4" fillId="13" borderId="23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2" borderId="50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right" vertical="center"/>
    </xf>
    <xf numFmtId="0" fontId="11" fillId="10" borderId="23" xfId="0" applyFont="1" applyFill="1" applyBorder="1" applyAlignment="1">
      <alignment horizontal="right" vertical="center"/>
    </xf>
    <xf numFmtId="0" fontId="11" fillId="10" borderId="24" xfId="0" applyFont="1" applyFill="1" applyBorder="1" applyAlignment="1">
      <alignment horizontal="right" vertical="center"/>
    </xf>
    <xf numFmtId="0" fontId="11" fillId="0" borderId="46" xfId="0" applyFont="1" applyBorder="1" applyAlignment="1" applyProtection="1">
      <alignment horizontal="center" vertical="center"/>
      <protection locked="0"/>
    </xf>
    <xf numFmtId="0" fontId="21" fillId="2" borderId="14" xfId="0" applyFont="1" applyFill="1" applyBorder="1" applyAlignment="1">
      <alignment horizontal="center" vertical="center" wrapText="1"/>
    </xf>
    <xf numFmtId="0" fontId="21" fillId="2" borderId="72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9" fontId="11" fillId="27" borderId="10" xfId="2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1" fillId="12" borderId="55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center"/>
    </xf>
    <xf numFmtId="0" fontId="11" fillId="12" borderId="56" xfId="0" applyFont="1" applyFill="1" applyBorder="1" applyAlignment="1">
      <alignment horizontal="center"/>
    </xf>
    <xf numFmtId="0" fontId="11" fillId="12" borderId="36" xfId="0" applyFont="1" applyFill="1" applyBorder="1" applyAlignment="1">
      <alignment horizontal="center" vertical="center"/>
    </xf>
    <xf numFmtId="0" fontId="11" fillId="12" borderId="61" xfId="0" applyFont="1" applyFill="1" applyBorder="1" applyAlignment="1">
      <alignment horizontal="center" vertical="center"/>
    </xf>
    <xf numFmtId="0" fontId="11" fillId="8" borderId="1" xfId="0" applyFont="1" applyFill="1" applyBorder="1" applyAlignment="1" applyProtection="1">
      <alignment horizontal="center" vertical="center" wrapText="1"/>
      <protection locked="0"/>
    </xf>
    <xf numFmtId="164" fontId="7" fillId="6" borderId="2" xfId="1" applyFont="1" applyFill="1" applyBorder="1" applyAlignment="1" applyProtection="1">
      <alignment horizontal="center" vertical="center" wrapText="1"/>
      <protection locked="0"/>
    </xf>
    <xf numFmtId="9" fontId="11" fillId="27" borderId="2" xfId="2" applyFont="1" applyFill="1" applyBorder="1" applyAlignment="1" applyProtection="1">
      <alignment horizontal="center" vertical="center" wrapText="1"/>
      <protection locked="0"/>
    </xf>
    <xf numFmtId="0" fontId="11" fillId="8" borderId="28" xfId="0" applyFont="1" applyFill="1" applyBorder="1" applyAlignment="1" applyProtection="1">
      <alignment horizontal="center" vertical="center" wrapText="1"/>
      <protection locked="0"/>
    </xf>
    <xf numFmtId="164" fontId="7" fillId="6" borderId="18" xfId="1" applyFont="1" applyFill="1" applyBorder="1" applyAlignment="1" applyProtection="1">
      <alignment horizontal="center" vertical="center" wrapText="1"/>
      <protection locked="0"/>
    </xf>
    <xf numFmtId="9" fontId="11" fillId="27" borderId="18" xfId="2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11" fillId="8" borderId="9" xfId="0" applyFont="1" applyFill="1" applyBorder="1" applyAlignment="1" applyProtection="1">
      <alignment horizontal="center" vertical="center" wrapText="1"/>
      <protection locked="0"/>
    </xf>
    <xf numFmtId="0" fontId="11" fillId="8" borderId="10" xfId="0" applyFont="1" applyFill="1" applyBorder="1" applyAlignment="1" applyProtection="1">
      <alignment horizontal="center" vertical="center" wrapText="1"/>
      <protection locked="0"/>
    </xf>
    <xf numFmtId="164" fontId="7" fillId="6" borderId="10" xfId="1" applyFont="1" applyFill="1" applyBorder="1" applyAlignment="1" applyProtection="1">
      <alignment horizontal="center" vertical="center" wrapText="1"/>
      <protection locked="0"/>
    </xf>
    <xf numFmtId="0" fontId="11" fillId="8" borderId="20" xfId="0" applyFont="1" applyFill="1" applyBorder="1" applyAlignment="1" applyProtection="1">
      <alignment horizontal="center" vertical="center" wrapText="1"/>
      <protection locked="0"/>
    </xf>
    <xf numFmtId="0" fontId="11" fillId="8" borderId="17" xfId="0" applyFont="1" applyFill="1" applyBorder="1" applyAlignment="1" applyProtection="1">
      <alignment horizontal="center" vertical="center" wrapText="1"/>
      <protection locked="0"/>
    </xf>
    <xf numFmtId="164" fontId="11" fillId="5" borderId="63" xfId="1" applyFont="1" applyFill="1" applyBorder="1" applyAlignment="1" applyProtection="1">
      <alignment horizontal="center" vertical="center" wrapText="1"/>
      <protection locked="0"/>
    </xf>
    <xf numFmtId="164" fontId="11" fillId="5" borderId="66" xfId="1" applyFont="1" applyFill="1" applyBorder="1" applyAlignment="1" applyProtection="1">
      <alignment horizontal="center" vertical="center" wrapText="1"/>
      <protection locked="0"/>
    </xf>
    <xf numFmtId="0" fontId="7" fillId="0" borderId="6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0" fontId="11" fillId="8" borderId="9" xfId="0" applyFont="1" applyFill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14" borderId="22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24" xfId="0" applyFont="1" applyFill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3" fillId="14" borderId="35" xfId="0" applyFont="1" applyFill="1" applyBorder="1" applyAlignment="1">
      <alignment horizontal="center" vertical="center" textRotation="90" wrapText="1"/>
    </xf>
    <xf numFmtId="0" fontId="3" fillId="14" borderId="12" xfId="0" applyFont="1" applyFill="1" applyBorder="1" applyAlignment="1">
      <alignment horizontal="center" vertical="center" textRotation="90" wrapText="1"/>
    </xf>
    <xf numFmtId="0" fontId="3" fillId="12" borderId="28" xfId="0" applyFont="1" applyFill="1" applyBorder="1" applyAlignment="1">
      <alignment horizontal="center" vertical="center" wrapText="1"/>
    </xf>
    <xf numFmtId="0" fontId="3" fillId="12" borderId="18" xfId="0" applyFont="1" applyFill="1" applyBorder="1" applyAlignment="1">
      <alignment horizontal="center" vertical="center" wrapText="1"/>
    </xf>
    <xf numFmtId="0" fontId="3" fillId="12" borderId="54" xfId="0" applyFont="1" applyFill="1" applyBorder="1" applyAlignment="1">
      <alignment horizontal="center" vertical="center" wrapText="1"/>
    </xf>
    <xf numFmtId="0" fontId="3" fillId="12" borderId="31" xfId="0" applyFont="1" applyFill="1" applyBorder="1" applyAlignment="1">
      <alignment horizontal="center" vertical="center" wrapText="1"/>
    </xf>
    <xf numFmtId="0" fontId="3" fillId="12" borderId="20" xfId="0" applyFont="1" applyFill="1" applyBorder="1" applyAlignment="1">
      <alignment horizontal="center" vertical="center" wrapText="1"/>
    </xf>
    <xf numFmtId="0" fontId="3" fillId="12" borderId="5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0" fillId="12" borderId="39" xfId="0" applyFont="1" applyFill="1" applyBorder="1" applyAlignment="1">
      <alignment horizontal="center"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3" fillId="12" borderId="26" xfId="0" applyFont="1" applyFill="1" applyBorder="1" applyAlignment="1">
      <alignment horizontal="center" vertical="center" wrapText="1"/>
    </xf>
    <xf numFmtId="0" fontId="3" fillId="12" borderId="32" xfId="0" applyFont="1" applyFill="1" applyBorder="1" applyAlignment="1">
      <alignment horizontal="center" vertical="center" wrapText="1"/>
    </xf>
    <xf numFmtId="0" fontId="3" fillId="22" borderId="35" xfId="0" applyFont="1" applyFill="1" applyBorder="1" applyAlignment="1">
      <alignment horizontal="center" vertical="center" textRotation="90" wrapText="1"/>
    </xf>
    <xf numFmtId="0" fontId="3" fillId="22" borderId="12" xfId="0" applyFont="1" applyFill="1" applyBorder="1" applyAlignment="1">
      <alignment horizontal="center" vertical="center" textRotation="90" wrapText="1"/>
    </xf>
    <xf numFmtId="0" fontId="3" fillId="4" borderId="35" xfId="0" applyFont="1" applyFill="1" applyBorder="1" applyAlignment="1">
      <alignment horizontal="center" vertical="center" textRotation="90" wrapText="1"/>
    </xf>
    <xf numFmtId="0" fontId="3" fillId="4" borderId="12" xfId="0" applyFont="1" applyFill="1" applyBorder="1" applyAlignment="1">
      <alignment horizontal="center" vertical="center" textRotation="90" wrapText="1"/>
    </xf>
    <xf numFmtId="0" fontId="3" fillId="20" borderId="35" xfId="0" applyFont="1" applyFill="1" applyBorder="1" applyAlignment="1">
      <alignment horizontal="center" vertical="center" textRotation="90" wrapText="1"/>
    </xf>
    <xf numFmtId="0" fontId="3" fillId="20" borderId="12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15" xfId="0" applyFont="1" applyFill="1" applyBorder="1" applyAlignment="1">
      <alignment horizontal="center" vertical="center" textRotation="90" wrapText="1"/>
    </xf>
    <xf numFmtId="0" fontId="3" fillId="17" borderId="35" xfId="0" applyFont="1" applyFill="1" applyBorder="1" applyAlignment="1">
      <alignment horizontal="center" vertical="center" textRotation="90" wrapText="1"/>
    </xf>
    <xf numFmtId="0" fontId="3" fillId="17" borderId="12" xfId="0" applyFont="1" applyFill="1" applyBorder="1" applyAlignment="1">
      <alignment horizontal="center" vertical="center" textRotation="90" wrapText="1"/>
    </xf>
    <xf numFmtId="0" fontId="11" fillId="0" borderId="49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3" fillId="12" borderId="27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/>
    </xf>
    <xf numFmtId="0" fontId="3" fillId="10" borderId="35" xfId="0" applyFont="1" applyFill="1" applyBorder="1" applyAlignment="1">
      <alignment horizontal="center" vertical="center" textRotation="90" wrapText="1"/>
    </xf>
    <xf numFmtId="0" fontId="3" fillId="10" borderId="12" xfId="0" applyFont="1" applyFill="1" applyBorder="1" applyAlignment="1">
      <alignment horizontal="center" vertical="center" textRotation="90" wrapText="1"/>
    </xf>
    <xf numFmtId="0" fontId="3" fillId="10" borderId="15" xfId="0" applyFont="1" applyFill="1" applyBorder="1" applyAlignment="1">
      <alignment horizontal="center" vertical="center" textRotation="90" wrapText="1"/>
    </xf>
    <xf numFmtId="0" fontId="11" fillId="0" borderId="54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8" xfId="1" applyFont="1" applyBorder="1" applyAlignment="1">
      <alignment horizontal="center"/>
    </xf>
    <xf numFmtId="164" fontId="0" fillId="0" borderId="30" xfId="1" applyFont="1" applyBorder="1" applyAlignment="1">
      <alignment horizontal="center"/>
    </xf>
    <xf numFmtId="0" fontId="10" fillId="12" borderId="36" xfId="0" applyFont="1" applyFill="1" applyBorder="1" applyAlignment="1">
      <alignment horizontal="center" vertical="center" wrapText="1"/>
    </xf>
    <xf numFmtId="0" fontId="10" fillId="12" borderId="61" xfId="0" applyFont="1" applyFill="1" applyBorder="1" applyAlignment="1">
      <alignment horizontal="center" vertical="center" wrapText="1"/>
    </xf>
    <xf numFmtId="0" fontId="10" fillId="12" borderId="37" xfId="0" applyFont="1" applyFill="1" applyBorder="1" applyAlignment="1">
      <alignment horizontal="center" vertical="center"/>
    </xf>
    <xf numFmtId="0" fontId="10" fillId="12" borderId="34" xfId="0" applyFont="1" applyFill="1" applyBorder="1" applyAlignment="1">
      <alignment horizontal="center" vertical="center"/>
    </xf>
    <xf numFmtId="0" fontId="10" fillId="12" borderId="56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/>
    </xf>
    <xf numFmtId="0" fontId="10" fillId="12" borderId="55" xfId="0" applyFont="1" applyFill="1" applyBorder="1" applyAlignment="1">
      <alignment horizontal="center" vertical="center"/>
    </xf>
    <xf numFmtId="0" fontId="10" fillId="12" borderId="14" xfId="0" applyFont="1" applyFill="1" applyBorder="1" applyAlignment="1">
      <alignment horizontal="center" vertical="center"/>
    </xf>
    <xf numFmtId="0" fontId="10" fillId="12" borderId="56" xfId="0" applyFont="1" applyFill="1" applyBorder="1" applyAlignment="1">
      <alignment horizontal="center" vertical="center"/>
    </xf>
    <xf numFmtId="44" fontId="0" fillId="0" borderId="48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7" borderId="47" xfId="0" applyFill="1" applyBorder="1" applyAlignment="1">
      <alignment horizontal="center"/>
    </xf>
    <xf numFmtId="0" fontId="0" fillId="27" borderId="7" xfId="0" applyFill="1" applyBorder="1" applyAlignment="1">
      <alignment horizontal="center"/>
    </xf>
    <xf numFmtId="0" fontId="0" fillId="27" borderId="6" xfId="0" applyFill="1" applyBorder="1" applyAlignment="1">
      <alignment horizontal="center"/>
    </xf>
    <xf numFmtId="164" fontId="0" fillId="0" borderId="47" xfId="1" applyFont="1" applyBorder="1" applyAlignment="1">
      <alignment horizontal="center"/>
    </xf>
    <xf numFmtId="164" fontId="0" fillId="0" borderId="6" xfId="1" applyFont="1" applyBorder="1" applyAlignment="1">
      <alignment horizontal="center"/>
    </xf>
    <xf numFmtId="164" fontId="0" fillId="27" borderId="47" xfId="1" applyFont="1" applyFill="1" applyBorder="1" applyAlignment="1">
      <alignment horizontal="center"/>
    </xf>
    <xf numFmtId="164" fontId="0" fillId="27" borderId="6" xfId="1" applyFont="1" applyFill="1" applyBorder="1" applyAlignment="1">
      <alignment horizontal="center"/>
    </xf>
    <xf numFmtId="44" fontId="0" fillId="0" borderId="47" xfId="0" applyNumberFormat="1" applyBorder="1" applyAlignment="1">
      <alignment horizontal="center"/>
    </xf>
    <xf numFmtId="0" fontId="30" fillId="7" borderId="22" xfId="0" applyFont="1" applyFill="1" applyBorder="1" applyAlignment="1">
      <alignment horizontal="center" vertical="center"/>
    </xf>
    <xf numFmtId="0" fontId="30" fillId="7" borderId="23" xfId="0" applyFont="1" applyFill="1" applyBorder="1" applyAlignment="1">
      <alignment horizontal="center" vertical="center"/>
    </xf>
    <xf numFmtId="0" fontId="30" fillId="7" borderId="24" xfId="0" applyFont="1" applyFill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29" fillId="7" borderId="22" xfId="0" applyFont="1" applyFill="1" applyBorder="1" applyAlignment="1">
      <alignment horizontal="center" vertical="center" wrapText="1"/>
    </xf>
    <xf numFmtId="0" fontId="29" fillId="7" borderId="23" xfId="0" applyFont="1" applyFill="1" applyBorder="1" applyAlignment="1">
      <alignment horizontal="center" vertical="center" wrapText="1"/>
    </xf>
    <xf numFmtId="0" fontId="29" fillId="7" borderId="24" xfId="0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8" fillId="7" borderId="22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22"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466270</xdr:colOff>
      <xdr:row>1</xdr:row>
      <xdr:rowOff>5064</xdr:rowOff>
    </xdr:from>
    <xdr:to>
      <xdr:col>2</xdr:col>
      <xdr:colOff>1369785</xdr:colOff>
      <xdr:row>4</xdr:row>
      <xdr:rowOff>235857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341" y="186493"/>
          <a:ext cx="903515" cy="1083507"/>
        </a:xfrm>
        <a:prstGeom prst="rect">
          <a:avLst/>
        </a:prstGeom>
      </xdr:spPr>
    </xdr:pic>
    <xdr:clientData/>
  </xdr:twoCellAnchor>
  <xdr:twoCellAnchor editAs="oneCell">
    <xdr:from>
      <xdr:col>9</xdr:col>
      <xdr:colOff>134472</xdr:colOff>
      <xdr:row>97</xdr:row>
      <xdr:rowOff>22412</xdr:rowOff>
    </xdr:from>
    <xdr:to>
      <xdr:col>14</xdr:col>
      <xdr:colOff>406508</xdr:colOff>
      <xdr:row>102</xdr:row>
      <xdr:rowOff>12784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4930"/>
        <a:stretch/>
      </xdr:blipFill>
      <xdr:spPr>
        <a:xfrm>
          <a:off x="9715501" y="32037618"/>
          <a:ext cx="6162240" cy="886841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90</xdr:row>
      <xdr:rowOff>211667</xdr:rowOff>
    </xdr:from>
    <xdr:to>
      <xdr:col>7</xdr:col>
      <xdr:colOff>266882</xdr:colOff>
      <xdr:row>91</xdr:row>
      <xdr:rowOff>140774</xdr:rowOff>
    </xdr:to>
    <xdr:pic>
      <xdr:nvPicPr>
        <xdr:cNvPr id="5" name="Imag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418917" y="31570084"/>
          <a:ext cx="1759132" cy="437107"/>
        </a:xfrm>
        <a:prstGeom prst="rect">
          <a:avLst/>
        </a:prstGeom>
      </xdr:spPr>
    </xdr:pic>
    <xdr:clientData/>
  </xdr:twoCellAnchor>
  <xdr:twoCellAnchor editAs="oneCell">
    <xdr:from>
      <xdr:col>2</xdr:col>
      <xdr:colOff>205740</xdr:colOff>
      <xdr:row>90</xdr:row>
      <xdr:rowOff>144780</xdr:rowOff>
    </xdr:from>
    <xdr:to>
      <xdr:col>3</xdr:col>
      <xdr:colOff>830580</xdr:colOff>
      <xdr:row>91</xdr:row>
      <xdr:rowOff>152400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3025A8C-0D31-4988-BE1E-358C3EF2E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" y="31196280"/>
          <a:ext cx="2339340" cy="5105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181508</xdr:colOff>
      <xdr:row>1</xdr:row>
      <xdr:rowOff>146842</xdr:rowOff>
    </xdr:from>
    <xdr:to>
      <xdr:col>1</xdr:col>
      <xdr:colOff>1127022</xdr:colOff>
      <xdr:row>5</xdr:row>
      <xdr:rowOff>317499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341" y="347925"/>
          <a:ext cx="945514" cy="1123157"/>
        </a:xfrm>
        <a:prstGeom prst="rect">
          <a:avLst/>
        </a:prstGeom>
      </xdr:spPr>
    </xdr:pic>
    <xdr:clientData/>
  </xdr:twoCellAnchor>
  <xdr:twoCellAnchor editAs="oneCell">
    <xdr:from>
      <xdr:col>3</xdr:col>
      <xdr:colOff>951096</xdr:colOff>
      <xdr:row>88</xdr:row>
      <xdr:rowOff>13607</xdr:rowOff>
    </xdr:from>
    <xdr:to>
      <xdr:col>6</xdr:col>
      <xdr:colOff>843644</xdr:colOff>
      <xdr:row>92</xdr:row>
      <xdr:rowOff>126442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4930"/>
        <a:stretch/>
      </xdr:blipFill>
      <xdr:spPr>
        <a:xfrm>
          <a:off x="3060203" y="19499036"/>
          <a:ext cx="6179048" cy="874835"/>
        </a:xfrm>
        <a:prstGeom prst="rect">
          <a:avLst/>
        </a:prstGeom>
      </xdr:spPr>
    </xdr:pic>
    <xdr:clientData/>
  </xdr:twoCellAnchor>
  <xdr:twoCellAnchor editAs="oneCell">
    <xdr:from>
      <xdr:col>5</xdr:col>
      <xdr:colOff>231322</xdr:colOff>
      <xdr:row>75</xdr:row>
      <xdr:rowOff>775607</xdr:rowOff>
    </xdr:from>
    <xdr:to>
      <xdr:col>6</xdr:col>
      <xdr:colOff>523325</xdr:colOff>
      <xdr:row>77</xdr:row>
      <xdr:rowOff>89602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157358" y="16464643"/>
          <a:ext cx="1761574" cy="4297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1</xdr:row>
      <xdr:rowOff>38100</xdr:rowOff>
    </xdr:from>
    <xdr:to>
      <xdr:col>2</xdr:col>
      <xdr:colOff>494088</xdr:colOff>
      <xdr:row>5</xdr:row>
      <xdr:rowOff>23812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8" y="228600"/>
          <a:ext cx="717925" cy="9779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27</xdr:row>
      <xdr:rowOff>172915</xdr:rowOff>
    </xdr:from>
    <xdr:to>
      <xdr:col>10</xdr:col>
      <xdr:colOff>1345110</xdr:colOff>
      <xdr:row>32</xdr:row>
      <xdr:rowOff>95250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4930"/>
        <a:stretch/>
      </xdr:blipFill>
      <xdr:spPr>
        <a:xfrm>
          <a:off x="3869531" y="7471446"/>
          <a:ext cx="6179048" cy="8748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464343</xdr:colOff>
      <xdr:row>1</xdr:row>
      <xdr:rowOff>145256</xdr:rowOff>
    </xdr:from>
    <xdr:to>
      <xdr:col>1</xdr:col>
      <xdr:colOff>1166812</xdr:colOff>
      <xdr:row>4</xdr:row>
      <xdr:rowOff>96697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6343" y="335756"/>
          <a:ext cx="702469" cy="939660"/>
        </a:xfrm>
        <a:prstGeom prst="rect">
          <a:avLst/>
        </a:prstGeom>
      </xdr:spPr>
    </xdr:pic>
    <xdr:clientData/>
  </xdr:twoCellAnchor>
  <xdr:twoCellAnchor editAs="oneCell">
    <xdr:from>
      <xdr:col>2</xdr:col>
      <xdr:colOff>726281</xdr:colOff>
      <xdr:row>48</xdr:row>
      <xdr:rowOff>11906</xdr:rowOff>
    </xdr:from>
    <xdr:to>
      <xdr:col>9</xdr:col>
      <xdr:colOff>225923</xdr:colOff>
      <xdr:row>51</xdr:row>
      <xdr:rowOff>169985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4930"/>
        <a:stretch/>
      </xdr:blipFill>
      <xdr:spPr>
        <a:xfrm>
          <a:off x="3083719" y="14227969"/>
          <a:ext cx="5559923" cy="6938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 inicial (2)"/>
      <sheetName val="Hoja inicial"/>
      <sheetName val="Flujo de efectivo"/>
      <sheetName val="Informe financiero mensual"/>
      <sheetName val="Notas aclaratorias al informe"/>
      <sheetName val="Instrucciones"/>
      <sheetName val="Bases (para ocultar)"/>
      <sheetName val="Datos Generales"/>
      <sheetName val="Discriminado"/>
      <sheetName val="Listas Actualizada"/>
      <sheetName val="RFListas"/>
      <sheetName val="FLUJO DE CAJA"/>
      <sheetName val="Hoja3"/>
      <sheetName val="Tablero de control"/>
      <sheetName val="Listas"/>
      <sheetName val="Sinergia Olga"/>
      <sheetName val="Proyectos TEB 202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A4" t="str">
            <v>Amazonas</v>
          </cell>
        </row>
        <row r="5">
          <cell r="A5" t="str">
            <v>Antioquia</v>
          </cell>
        </row>
        <row r="6">
          <cell r="A6" t="str">
            <v>Arauca</v>
          </cell>
        </row>
        <row r="7">
          <cell r="A7" t="str">
            <v>Atlántico</v>
          </cell>
        </row>
        <row r="8">
          <cell r="A8" t="str">
            <v>Bogotá</v>
          </cell>
        </row>
        <row r="9">
          <cell r="A9" t="str">
            <v>Bolivar</v>
          </cell>
        </row>
        <row r="10">
          <cell r="A10" t="str">
            <v>Boyacá</v>
          </cell>
        </row>
        <row r="11">
          <cell r="A11" t="str">
            <v>Caldas</v>
          </cell>
        </row>
        <row r="12">
          <cell r="A12" t="str">
            <v>Caquetá</v>
          </cell>
        </row>
        <row r="13">
          <cell r="A13" t="str">
            <v>Casanare</v>
          </cell>
        </row>
        <row r="14">
          <cell r="A14" t="str">
            <v>Cauca</v>
          </cell>
        </row>
        <row r="15">
          <cell r="A15" t="str">
            <v>Cesar</v>
          </cell>
        </row>
        <row r="16">
          <cell r="A16" t="str">
            <v>Chocó</v>
          </cell>
        </row>
        <row r="17">
          <cell r="A17" t="str">
            <v>Córdoba</v>
          </cell>
        </row>
        <row r="18">
          <cell r="A18" t="str">
            <v>Cundinamarca</v>
          </cell>
        </row>
        <row r="19">
          <cell r="A19" t="str">
            <v>Guainía</v>
          </cell>
        </row>
        <row r="20">
          <cell r="A20" t="str">
            <v>Guaviare</v>
          </cell>
        </row>
        <row r="21">
          <cell r="A21" t="str">
            <v>Huila</v>
          </cell>
        </row>
        <row r="22">
          <cell r="A22" t="str">
            <v>La_Guajira</v>
          </cell>
        </row>
        <row r="23">
          <cell r="A23" t="str">
            <v>Magdalena</v>
          </cell>
        </row>
        <row r="24">
          <cell r="A24" t="str">
            <v>Meta</v>
          </cell>
        </row>
        <row r="25">
          <cell r="A25" t="str">
            <v>Nariño</v>
          </cell>
        </row>
        <row r="26">
          <cell r="A26" t="str">
            <v>Norte_de_Santander</v>
          </cell>
        </row>
        <row r="27">
          <cell r="A27" t="str">
            <v>Putumayo</v>
          </cell>
        </row>
        <row r="28">
          <cell r="A28" t="str">
            <v>Quindío</v>
          </cell>
        </row>
        <row r="29">
          <cell r="A29" t="str">
            <v>Risaralda</v>
          </cell>
        </row>
        <row r="30">
          <cell r="A30" t="str">
            <v>San_Andrés</v>
          </cell>
        </row>
        <row r="31">
          <cell r="A31" t="str">
            <v>Santander</v>
          </cell>
        </row>
        <row r="32">
          <cell r="A32" t="str">
            <v>Sucre</v>
          </cell>
        </row>
        <row r="33">
          <cell r="A33" t="str">
            <v>Tolima</v>
          </cell>
        </row>
        <row r="34">
          <cell r="A34" t="str">
            <v>Valle_del_Cauca</v>
          </cell>
        </row>
        <row r="35">
          <cell r="A35" t="str">
            <v>Vaupés</v>
          </cell>
        </row>
        <row r="36">
          <cell r="A36" t="str">
            <v>Vichada</v>
          </cell>
        </row>
      </sheetData>
      <sheetData sheetId="12" refreshError="1"/>
      <sheetData sheetId="13" refreshError="1"/>
      <sheetData sheetId="14"/>
      <sheetData sheetId="15"/>
      <sheetData sheetId="16"/>
      <sheetData sheetId="17"/>
      <sheetData sheetId="1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indy Jineth Ariza Antonio" id="{2D8F8105-7892-4E39-92CA-98CD77D2BEBA}" userId="S::Cindy.Ariza@icbf.gov.co::173eed8a-9b27-42e1-abb8-5d20c8d2df1d" providerId="AD"/>
  <person displayName="Diana Victoria Lopez Duarte" id="{305130D0-1583-42B3-8966-DEED8C2D90D7}" userId="S::Diana.LopezD@icbf.gov.co::ba14065c-cb39-42b8-9430-b78d1c68f29e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6" dT="2025-04-24T00:41:08.19" personId="{2D8F8105-7892-4E39-92CA-98CD77D2BEBA}" id="{74537728-BEE5-4CA1-89E3-123015E6777B}">
    <text>Se incluye en el formato</text>
  </threadedComment>
  <threadedComment ref="B19" dT="2025-04-22T20:58:10.51" personId="{305130D0-1583-42B3-8966-DEED8C2D90D7}" id="{4B0EC3BE-84A9-488F-927A-500E871F90F1}">
    <text>Es valor total del contrato o valor final del contrato - Unificar término con formato</text>
  </threadedComment>
  <threadedComment ref="B19" dT="2025-04-23T21:13:44.58" personId="{2D8F8105-7892-4E39-92CA-98CD77D2BEBA}" id="{2E2A8ABC-3F48-4E1C-B452-E9EE97D62CB2}" parentId="{4B0EC3BE-84A9-488F-927A-500E871F90F1}">
    <text>Unificado</text>
  </threadedComment>
  <threadedComment ref="B34" dT="2025-04-24T00:43:00.40" personId="{2D8F8105-7892-4E39-92CA-98CD77D2BEBA}" id="{7ABC0550-0C4F-4812-AFF3-2BCC51387158}">
    <text>Se elimino el duplicado.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104"/>
  <sheetViews>
    <sheetView showGridLines="0" tabSelected="1" view="pageBreakPreview" topLeftCell="A62" zoomScaleNormal="100" zoomScaleSheetLayoutView="100" workbookViewId="0">
      <selection activeCell="E89" sqref="E89"/>
    </sheetView>
  </sheetViews>
  <sheetFormatPr baseColWidth="10" defaultColWidth="11.42578125" defaultRowHeight="14.25" x14ac:dyDescent="0.2"/>
  <cols>
    <col min="1" max="1" width="3.7109375" style="11" customWidth="1"/>
    <col min="2" max="2" width="1.85546875" style="11" customWidth="1"/>
    <col min="3" max="3" width="25" style="11" customWidth="1"/>
    <col min="4" max="4" width="24.140625" style="11" customWidth="1"/>
    <col min="5" max="5" width="56" style="11" customWidth="1"/>
    <col min="6" max="6" width="11.5703125" style="11" customWidth="1"/>
    <col min="7" max="7" width="11.28515625" style="11" customWidth="1"/>
    <col min="8" max="8" width="21.7109375" style="11" customWidth="1"/>
    <col min="9" max="9" width="28" style="11" customWidth="1"/>
    <col min="10" max="10" width="24.85546875" style="11" customWidth="1"/>
    <col min="11" max="11" width="18.85546875" style="11" bestFit="1" customWidth="1"/>
    <col min="12" max="14" width="14.85546875" style="11" customWidth="1"/>
    <col min="15" max="15" width="15.7109375" style="11" customWidth="1"/>
    <col min="16" max="16" width="22.7109375" style="11" customWidth="1"/>
    <col min="17" max="17" width="22.140625" style="11" customWidth="1"/>
    <col min="18" max="18" width="19.5703125" style="11" customWidth="1"/>
    <col min="19" max="19" width="23.42578125" style="11" bestFit="1" customWidth="1"/>
    <col min="20" max="20" width="2.140625" style="11" customWidth="1"/>
    <col min="21" max="21" width="6.5703125" style="11" customWidth="1"/>
    <col min="22" max="22" width="15.5703125" style="11" bestFit="1" customWidth="1"/>
    <col min="23" max="16384" width="11.42578125" style="11"/>
  </cols>
  <sheetData>
    <row r="1" spans="2:20" ht="15" thickBot="1" x14ac:dyDescent="0.25"/>
    <row r="2" spans="2:20" ht="24" customHeight="1" x14ac:dyDescent="0.2">
      <c r="B2" s="36"/>
      <c r="C2" s="304"/>
      <c r="D2" s="307" t="s">
        <v>163</v>
      </c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9"/>
      <c r="P2" s="276" t="s">
        <v>185</v>
      </c>
      <c r="Q2" s="277"/>
      <c r="R2" s="288">
        <v>45782</v>
      </c>
      <c r="S2" s="289"/>
      <c r="T2" s="37"/>
    </row>
    <row r="3" spans="2:20" ht="24.75" customHeight="1" x14ac:dyDescent="0.2">
      <c r="B3" s="38"/>
      <c r="C3" s="305"/>
      <c r="D3" s="310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2"/>
      <c r="P3" s="278" t="s">
        <v>120</v>
      </c>
      <c r="Q3" s="279"/>
      <c r="R3" s="286" t="s">
        <v>131</v>
      </c>
      <c r="S3" s="287"/>
      <c r="T3" s="39"/>
    </row>
    <row r="4" spans="2:20" ht="18.75" customHeight="1" x14ac:dyDescent="0.2">
      <c r="B4" s="38"/>
      <c r="C4" s="305"/>
      <c r="D4" s="310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2"/>
      <c r="P4" s="280" t="s">
        <v>121</v>
      </c>
      <c r="Q4" s="281"/>
      <c r="R4" s="281"/>
      <c r="S4" s="282"/>
      <c r="T4" s="35"/>
    </row>
    <row r="5" spans="2:20" ht="50.45" customHeight="1" thickBot="1" x14ac:dyDescent="0.25">
      <c r="B5" s="38"/>
      <c r="C5" s="306"/>
      <c r="D5" s="313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5"/>
      <c r="P5" s="283"/>
      <c r="Q5" s="284"/>
      <c r="R5" s="284"/>
      <c r="S5" s="285"/>
      <c r="T5" s="35"/>
    </row>
    <row r="6" spans="2:20" ht="21.75" customHeight="1" thickBot="1" x14ac:dyDescent="0.25">
      <c r="B6" s="38"/>
      <c r="C6" s="298" t="s">
        <v>0</v>
      </c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300"/>
      <c r="T6" s="40"/>
    </row>
    <row r="7" spans="2:20" s="43" customFormat="1" ht="29.45" customHeight="1" x14ac:dyDescent="0.2">
      <c r="B7" s="41"/>
      <c r="C7" s="301" t="s">
        <v>1</v>
      </c>
      <c r="D7" s="322" t="s">
        <v>96</v>
      </c>
      <c r="E7" s="290" t="s">
        <v>154</v>
      </c>
      <c r="F7" s="322" t="s">
        <v>187</v>
      </c>
      <c r="G7" s="322"/>
      <c r="H7" s="322"/>
      <c r="I7" s="175" t="s">
        <v>5</v>
      </c>
      <c r="J7" s="432">
        <v>45835</v>
      </c>
      <c r="K7" s="432"/>
      <c r="L7" s="290" t="s">
        <v>3</v>
      </c>
      <c r="M7" s="290"/>
      <c r="N7" s="296">
        <v>600000000</v>
      </c>
      <c r="O7" s="296"/>
      <c r="P7" s="175" t="s">
        <v>4</v>
      </c>
      <c r="Q7" s="296">
        <v>0</v>
      </c>
      <c r="R7" s="296"/>
      <c r="S7" s="177"/>
      <c r="T7" s="42"/>
    </row>
    <row r="8" spans="2:20" s="43" customFormat="1" ht="30.75" customHeight="1" x14ac:dyDescent="0.2">
      <c r="B8" s="137"/>
      <c r="C8" s="302"/>
      <c r="D8" s="323"/>
      <c r="E8" s="291"/>
      <c r="F8" s="323"/>
      <c r="G8" s="323"/>
      <c r="H8" s="323"/>
      <c r="I8" s="105" t="s">
        <v>10</v>
      </c>
      <c r="J8" s="303">
        <v>45987</v>
      </c>
      <c r="K8" s="303"/>
      <c r="L8" s="291" t="s">
        <v>6</v>
      </c>
      <c r="M8" s="291"/>
      <c r="N8" s="297">
        <f>+N7*3%</f>
        <v>18000000</v>
      </c>
      <c r="O8" s="297"/>
      <c r="P8" s="105" t="s">
        <v>7</v>
      </c>
      <c r="Q8" s="297">
        <v>0</v>
      </c>
      <c r="R8" s="297"/>
      <c r="S8" s="114"/>
      <c r="T8" s="42"/>
    </row>
    <row r="9" spans="2:20" s="43" customFormat="1" ht="18.600000000000001" customHeight="1" x14ac:dyDescent="0.2">
      <c r="B9" s="41"/>
      <c r="C9" s="302" t="s">
        <v>8</v>
      </c>
      <c r="D9" s="434" t="s">
        <v>186</v>
      </c>
      <c r="E9" s="105" t="s">
        <v>9</v>
      </c>
      <c r="F9" s="436" t="s">
        <v>188</v>
      </c>
      <c r="G9" s="436"/>
      <c r="H9" s="436"/>
      <c r="I9" s="424" t="s">
        <v>165</v>
      </c>
      <c r="J9" s="176" t="s">
        <v>166</v>
      </c>
      <c r="K9" s="176" t="s">
        <v>167</v>
      </c>
      <c r="L9" s="292" t="s">
        <v>2</v>
      </c>
      <c r="M9" s="293"/>
      <c r="N9" s="428">
        <v>19005222025</v>
      </c>
      <c r="O9" s="429"/>
      <c r="P9" s="424" t="s">
        <v>11</v>
      </c>
      <c r="Q9" s="426">
        <f>+N7+N8+Q7-Q8</f>
        <v>618000000</v>
      </c>
      <c r="R9" s="427"/>
      <c r="S9" s="114"/>
      <c r="T9" s="42"/>
    </row>
    <row r="10" spans="2:20" s="43" customFormat="1" ht="18" customHeight="1" thickBot="1" x14ac:dyDescent="0.25">
      <c r="B10" s="41"/>
      <c r="C10" s="433"/>
      <c r="D10" s="435"/>
      <c r="E10" s="180" t="s">
        <v>122</v>
      </c>
      <c r="F10" s="437">
        <v>300</v>
      </c>
      <c r="G10" s="437"/>
      <c r="H10" s="437"/>
      <c r="I10" s="425"/>
      <c r="J10" s="178">
        <f>DATEDIF(J7,J8, "ym")</f>
        <v>4</v>
      </c>
      <c r="K10" s="178">
        <f>DATEDIF(J7,J8, "md")</f>
        <v>30</v>
      </c>
      <c r="L10" s="294"/>
      <c r="M10" s="295"/>
      <c r="N10" s="430"/>
      <c r="O10" s="431"/>
      <c r="P10" s="425"/>
      <c r="Q10" s="225"/>
      <c r="R10" s="226"/>
      <c r="S10" s="115"/>
      <c r="T10" s="42"/>
    </row>
    <row r="11" spans="2:20" ht="21.75" customHeight="1" thickBot="1" x14ac:dyDescent="0.25">
      <c r="B11" s="38"/>
      <c r="C11" s="316" t="s">
        <v>12</v>
      </c>
      <c r="D11" s="317"/>
      <c r="E11" s="317"/>
      <c r="F11" s="317"/>
      <c r="G11" s="317"/>
      <c r="H11" s="317"/>
      <c r="I11" s="317"/>
      <c r="J11" s="318"/>
      <c r="K11" s="319" t="s">
        <v>13</v>
      </c>
      <c r="L11" s="320"/>
      <c r="M11" s="320"/>
      <c r="N11" s="320"/>
      <c r="O11" s="321"/>
      <c r="P11" s="324" t="s">
        <v>14</v>
      </c>
      <c r="Q11" s="325"/>
      <c r="R11" s="268">
        <v>45395</v>
      </c>
      <c r="S11" s="269"/>
      <c r="T11" s="8"/>
    </row>
    <row r="12" spans="2:20" ht="15.75" customHeight="1" thickBot="1" x14ac:dyDescent="0.3">
      <c r="B12" s="38"/>
      <c r="C12" s="407" t="s">
        <v>123</v>
      </c>
      <c r="D12" s="408"/>
      <c r="E12" s="409" t="s">
        <v>15</v>
      </c>
      <c r="F12" s="409"/>
      <c r="G12" s="409" t="s">
        <v>16</v>
      </c>
      <c r="H12" s="410"/>
      <c r="I12" s="411" t="s">
        <v>17</v>
      </c>
      <c r="J12" s="412"/>
      <c r="K12" s="140" t="s">
        <v>18</v>
      </c>
      <c r="L12" s="255" t="s">
        <v>15</v>
      </c>
      <c r="M12" s="255"/>
      <c r="N12" s="247" t="s">
        <v>17</v>
      </c>
      <c r="O12" s="248"/>
      <c r="P12" s="326"/>
      <c r="Q12" s="327"/>
      <c r="R12" s="270"/>
      <c r="S12" s="271"/>
      <c r="T12" s="8"/>
    </row>
    <row r="13" spans="2:20" ht="17.100000000000001" customHeight="1" x14ac:dyDescent="0.2">
      <c r="B13" s="38"/>
      <c r="C13" s="416" t="s">
        <v>20</v>
      </c>
      <c r="D13" s="290"/>
      <c r="E13" s="417">
        <f>+$N$7*G13</f>
        <v>240000000</v>
      </c>
      <c r="F13" s="417"/>
      <c r="G13" s="418">
        <v>0.4</v>
      </c>
      <c r="H13" s="418"/>
      <c r="I13" s="419" t="s">
        <v>87</v>
      </c>
      <c r="J13" s="420"/>
      <c r="K13" s="139" t="s">
        <v>21</v>
      </c>
      <c r="L13" s="249">
        <v>0</v>
      </c>
      <c r="M13" s="249"/>
      <c r="N13" s="249"/>
      <c r="O13" s="250"/>
      <c r="P13" s="259" t="s">
        <v>19</v>
      </c>
      <c r="Q13" s="260"/>
      <c r="R13" s="272">
        <v>421803001400</v>
      </c>
      <c r="S13" s="273"/>
      <c r="T13" s="8"/>
    </row>
    <row r="14" spans="2:20" ht="17.100000000000001" customHeight="1" x14ac:dyDescent="0.2">
      <c r="B14" s="38"/>
      <c r="C14" s="413" t="s">
        <v>23</v>
      </c>
      <c r="D14" s="291"/>
      <c r="E14" s="414">
        <f>+$N$7*G14</f>
        <v>180000000</v>
      </c>
      <c r="F14" s="414"/>
      <c r="G14" s="415">
        <v>0.3</v>
      </c>
      <c r="H14" s="415"/>
      <c r="I14" s="266" t="s">
        <v>91</v>
      </c>
      <c r="J14" s="267"/>
      <c r="K14" s="107" t="s">
        <v>24</v>
      </c>
      <c r="L14" s="251">
        <v>0</v>
      </c>
      <c r="M14" s="251"/>
      <c r="N14" s="251"/>
      <c r="O14" s="252"/>
      <c r="P14" s="259"/>
      <c r="Q14" s="260"/>
      <c r="R14" s="272"/>
      <c r="S14" s="273"/>
      <c r="T14" s="8"/>
    </row>
    <row r="15" spans="2:20" ht="17.100000000000001" customHeight="1" x14ac:dyDescent="0.2">
      <c r="B15" s="38"/>
      <c r="C15" s="413" t="s">
        <v>25</v>
      </c>
      <c r="D15" s="291"/>
      <c r="E15" s="414">
        <f t="shared" ref="E15:E16" si="0">+$N$7*G15</f>
        <v>180000000</v>
      </c>
      <c r="F15" s="414"/>
      <c r="G15" s="415">
        <v>0.3</v>
      </c>
      <c r="H15" s="415"/>
      <c r="I15" s="266" t="s">
        <v>97</v>
      </c>
      <c r="J15" s="267"/>
      <c r="K15" s="107" t="s">
        <v>26</v>
      </c>
      <c r="L15" s="251">
        <v>18000000</v>
      </c>
      <c r="M15" s="251"/>
      <c r="N15" s="251" t="s">
        <v>91</v>
      </c>
      <c r="O15" s="252"/>
      <c r="P15" s="259"/>
      <c r="Q15" s="260"/>
      <c r="R15" s="272"/>
      <c r="S15" s="273"/>
      <c r="T15" s="8"/>
    </row>
    <row r="16" spans="2:20" ht="17.100000000000001" customHeight="1" x14ac:dyDescent="0.2">
      <c r="B16" s="38"/>
      <c r="C16" s="413" t="s">
        <v>159</v>
      </c>
      <c r="D16" s="291"/>
      <c r="E16" s="414">
        <f t="shared" si="0"/>
        <v>0</v>
      </c>
      <c r="F16" s="414"/>
      <c r="G16" s="415"/>
      <c r="H16" s="415"/>
      <c r="I16" s="266"/>
      <c r="J16" s="267"/>
      <c r="K16" s="107" t="s">
        <v>161</v>
      </c>
      <c r="L16" s="251">
        <v>0</v>
      </c>
      <c r="M16" s="251"/>
      <c r="N16" s="251"/>
      <c r="O16" s="252"/>
      <c r="P16" s="259"/>
      <c r="Q16" s="260"/>
      <c r="R16" s="272"/>
      <c r="S16" s="273"/>
      <c r="T16" s="8"/>
    </row>
    <row r="17" spans="2:20" ht="17.100000000000001" customHeight="1" thickBot="1" x14ac:dyDescent="0.25">
      <c r="B17" s="38"/>
      <c r="C17" s="421" t="s">
        <v>160</v>
      </c>
      <c r="D17" s="422"/>
      <c r="E17" s="423">
        <f>+$N$7*G17</f>
        <v>0</v>
      </c>
      <c r="F17" s="423"/>
      <c r="G17" s="404"/>
      <c r="H17" s="404"/>
      <c r="I17" s="405"/>
      <c r="J17" s="406"/>
      <c r="K17" s="106" t="s">
        <v>162</v>
      </c>
      <c r="L17" s="253">
        <v>0</v>
      </c>
      <c r="M17" s="253"/>
      <c r="N17" s="253"/>
      <c r="O17" s="254"/>
      <c r="P17" s="259" t="s">
        <v>22</v>
      </c>
      <c r="Q17" s="260"/>
      <c r="R17" s="270" t="s">
        <v>240</v>
      </c>
      <c r="S17" s="271"/>
      <c r="T17" s="8"/>
    </row>
    <row r="18" spans="2:20" s="3" customFormat="1" ht="21" customHeight="1" thickBot="1" x14ac:dyDescent="0.3">
      <c r="B18" s="5"/>
      <c r="C18" s="223" t="s">
        <v>27</v>
      </c>
      <c r="D18" s="224"/>
      <c r="E18" s="225">
        <f>SUM(E13:F17)</f>
        <v>600000000</v>
      </c>
      <c r="F18" s="226"/>
      <c r="G18" s="227">
        <f>SUM(G13:H17)</f>
        <v>1</v>
      </c>
      <c r="H18" s="228"/>
      <c r="K18" s="138" t="s">
        <v>27</v>
      </c>
      <c r="L18" s="256">
        <f>SUM(L13:M17)</f>
        <v>18000000</v>
      </c>
      <c r="M18" s="257"/>
      <c r="N18" s="258"/>
      <c r="O18" s="257"/>
      <c r="P18" s="261"/>
      <c r="Q18" s="262"/>
      <c r="R18" s="274"/>
      <c r="S18" s="275"/>
      <c r="T18" s="6"/>
    </row>
    <row r="19" spans="2:20" ht="26.25" customHeight="1" thickBot="1" x14ac:dyDescent="0.25">
      <c r="B19" s="38"/>
      <c r="C19" s="217" t="s">
        <v>28</v>
      </c>
      <c r="D19" s="218"/>
      <c r="E19" s="219"/>
      <c r="F19" s="220" t="s">
        <v>87</v>
      </c>
      <c r="G19" s="221"/>
      <c r="H19" s="222"/>
      <c r="I19" s="23"/>
      <c r="J19" s="263" t="s">
        <v>33</v>
      </c>
      <c r="K19" s="264"/>
      <c r="L19" s="264"/>
      <c r="M19" s="264"/>
      <c r="N19" s="264"/>
      <c r="O19" s="265"/>
      <c r="P19" s="3"/>
      <c r="Q19" s="3"/>
      <c r="R19" s="3"/>
      <c r="S19" s="3"/>
      <c r="T19" s="6"/>
    </row>
    <row r="20" spans="2:20" ht="26.25" customHeight="1" thickBot="1" x14ac:dyDescent="0.25">
      <c r="B20" s="38"/>
      <c r="C20" s="372" t="s">
        <v>29</v>
      </c>
      <c r="D20" s="374" t="s">
        <v>30</v>
      </c>
      <c r="E20" s="376" t="s">
        <v>31</v>
      </c>
      <c r="F20" s="376" t="s">
        <v>124</v>
      </c>
      <c r="G20" s="376" t="s">
        <v>125</v>
      </c>
      <c r="H20" s="374" t="s">
        <v>126</v>
      </c>
      <c r="I20" s="378" t="s">
        <v>32</v>
      </c>
      <c r="J20" s="380" t="s">
        <v>73</v>
      </c>
      <c r="K20" s="380"/>
      <c r="L20" s="380"/>
      <c r="M20" s="380"/>
      <c r="N20" s="380"/>
      <c r="O20" s="380"/>
      <c r="P20" s="366" t="s">
        <v>34</v>
      </c>
      <c r="Q20" s="368" t="s">
        <v>35</v>
      </c>
      <c r="R20" s="368" t="s">
        <v>36</v>
      </c>
      <c r="S20" s="370" t="s">
        <v>37</v>
      </c>
      <c r="T20" s="40"/>
    </row>
    <row r="21" spans="2:20" ht="26.25" customHeight="1" thickBot="1" x14ac:dyDescent="0.25">
      <c r="B21" s="38"/>
      <c r="C21" s="373"/>
      <c r="D21" s="375"/>
      <c r="E21" s="377"/>
      <c r="F21" s="377"/>
      <c r="G21" s="377"/>
      <c r="H21" s="375"/>
      <c r="I21" s="379"/>
      <c r="J21" s="117" t="s">
        <v>87</v>
      </c>
      <c r="K21" s="118" t="s">
        <v>89</v>
      </c>
      <c r="L21" s="118"/>
      <c r="M21" s="119"/>
      <c r="N21" s="119"/>
      <c r="O21" s="120"/>
      <c r="P21" s="367"/>
      <c r="Q21" s="369"/>
      <c r="R21" s="369"/>
      <c r="S21" s="371"/>
      <c r="T21" s="40"/>
    </row>
    <row r="22" spans="2:20" ht="27.75" customHeight="1" thickBot="1" x14ac:dyDescent="0.25">
      <c r="B22" s="38"/>
      <c r="C22" s="233" t="s">
        <v>127</v>
      </c>
      <c r="D22" s="234"/>
      <c r="E22" s="201" t="s">
        <v>189</v>
      </c>
      <c r="F22" s="202">
        <v>5</v>
      </c>
      <c r="G22" s="202">
        <v>1</v>
      </c>
      <c r="H22" s="203">
        <v>2500000</v>
      </c>
      <c r="I22" s="204">
        <f>+(G22*H22)*F22</f>
        <v>12500000</v>
      </c>
      <c r="J22" s="199">
        <v>1833333.33</v>
      </c>
      <c r="K22" s="199">
        <v>2500000</v>
      </c>
      <c r="L22" s="45">
        <v>0</v>
      </c>
      <c r="M22" s="45">
        <v>0</v>
      </c>
      <c r="N22" s="45">
        <v>0</v>
      </c>
      <c r="O22" s="45">
        <v>0</v>
      </c>
      <c r="P22" s="113">
        <f>SUM(J22:O22)</f>
        <v>4333333.33</v>
      </c>
      <c r="Q22" s="45">
        <v>0</v>
      </c>
      <c r="R22" s="45">
        <v>666666.67000000004</v>
      </c>
      <c r="S22" s="102">
        <v>0</v>
      </c>
      <c r="T22" s="40"/>
    </row>
    <row r="23" spans="2:20" ht="37.5" customHeight="1" thickBot="1" x14ac:dyDescent="0.25">
      <c r="B23" s="38"/>
      <c r="C23" s="233"/>
      <c r="D23" s="234"/>
      <c r="E23" s="201" t="s">
        <v>190</v>
      </c>
      <c r="F23" s="159">
        <v>5</v>
      </c>
      <c r="G23" s="159">
        <v>1</v>
      </c>
      <c r="H23" s="205">
        <v>2500000</v>
      </c>
      <c r="I23" s="206">
        <f>+(G23*H23)*F23</f>
        <v>12500000</v>
      </c>
      <c r="J23" s="199">
        <v>1833333.33</v>
      </c>
      <c r="K23" s="200">
        <v>2500000</v>
      </c>
      <c r="L23" s="47">
        <v>0</v>
      </c>
      <c r="M23" s="47">
        <v>0</v>
      </c>
      <c r="N23" s="47">
        <v>0</v>
      </c>
      <c r="O23" s="47">
        <v>0</v>
      </c>
      <c r="P23" s="111">
        <f t="shared" ref="P23:P32" si="1">SUM(J23:O23)</f>
        <v>4333333.33</v>
      </c>
      <c r="Q23" s="45">
        <v>0</v>
      </c>
      <c r="R23" s="47">
        <v>666666.67000000004</v>
      </c>
      <c r="S23" s="104">
        <v>0</v>
      </c>
      <c r="T23" s="40"/>
    </row>
    <row r="24" spans="2:20" ht="33.75" customHeight="1" thickBot="1" x14ac:dyDescent="0.25">
      <c r="B24" s="38"/>
      <c r="C24" s="233"/>
      <c r="D24" s="234"/>
      <c r="E24" s="207" t="s">
        <v>191</v>
      </c>
      <c r="F24" s="159">
        <v>5</v>
      </c>
      <c r="G24" s="159">
        <v>1</v>
      </c>
      <c r="H24" s="205">
        <v>3500000</v>
      </c>
      <c r="I24" s="206">
        <f t="shared" ref="I24:I27" si="2">+(G24*H24)*F24</f>
        <v>17500000</v>
      </c>
      <c r="J24" s="199">
        <v>2566666.67</v>
      </c>
      <c r="K24" s="200">
        <v>3500000</v>
      </c>
      <c r="L24" s="47">
        <v>0</v>
      </c>
      <c r="M24" s="47">
        <v>0</v>
      </c>
      <c r="N24" s="47">
        <v>0</v>
      </c>
      <c r="O24" s="47">
        <v>0</v>
      </c>
      <c r="P24" s="111">
        <f t="shared" ref="P24:P27" si="3">SUM(J24:O24)</f>
        <v>6066666.6699999999</v>
      </c>
      <c r="Q24" s="47">
        <v>0</v>
      </c>
      <c r="R24" s="47">
        <v>933333.33</v>
      </c>
      <c r="S24" s="104">
        <v>0</v>
      </c>
      <c r="T24" s="40"/>
    </row>
    <row r="25" spans="2:20" ht="30.75" customHeight="1" thickBot="1" x14ac:dyDescent="0.25">
      <c r="B25" s="38"/>
      <c r="C25" s="233"/>
      <c r="D25" s="234"/>
      <c r="E25" s="207" t="s">
        <v>192</v>
      </c>
      <c r="F25" s="159">
        <v>5</v>
      </c>
      <c r="G25" s="159">
        <v>1</v>
      </c>
      <c r="H25" s="205">
        <v>3500000</v>
      </c>
      <c r="I25" s="206">
        <f t="shared" si="2"/>
        <v>17500000</v>
      </c>
      <c r="J25" s="199">
        <v>2566666.67</v>
      </c>
      <c r="K25" s="200">
        <v>3500000</v>
      </c>
      <c r="L25" s="47">
        <v>0</v>
      </c>
      <c r="M25" s="47">
        <v>0</v>
      </c>
      <c r="N25" s="47">
        <v>0</v>
      </c>
      <c r="O25" s="47">
        <v>0</v>
      </c>
      <c r="P25" s="111">
        <f t="shared" si="3"/>
        <v>6066666.6699999999</v>
      </c>
      <c r="Q25" s="47">
        <v>0</v>
      </c>
      <c r="R25" s="47">
        <v>933333.33</v>
      </c>
      <c r="S25" s="104">
        <v>0</v>
      </c>
      <c r="T25" s="40"/>
    </row>
    <row r="26" spans="2:20" ht="24.75" customHeight="1" thickBot="1" x14ac:dyDescent="0.25">
      <c r="B26" s="38"/>
      <c r="C26" s="233"/>
      <c r="D26" s="234"/>
      <c r="E26" s="207" t="s">
        <v>193</v>
      </c>
      <c r="F26" s="159">
        <v>5</v>
      </c>
      <c r="G26" s="159">
        <v>1</v>
      </c>
      <c r="H26" s="205">
        <v>2500000</v>
      </c>
      <c r="I26" s="206">
        <f t="shared" si="2"/>
        <v>12500000</v>
      </c>
      <c r="J26" s="199">
        <v>1833333.33</v>
      </c>
      <c r="K26" s="200">
        <v>2500000</v>
      </c>
      <c r="L26" s="47">
        <v>0</v>
      </c>
      <c r="M26" s="47">
        <v>0</v>
      </c>
      <c r="N26" s="47">
        <v>0</v>
      </c>
      <c r="O26" s="47">
        <v>0</v>
      </c>
      <c r="P26" s="111">
        <f t="shared" si="3"/>
        <v>4333333.33</v>
      </c>
      <c r="Q26" s="45">
        <v>0</v>
      </c>
      <c r="R26" s="47">
        <v>666666.67000000004</v>
      </c>
      <c r="S26" s="104">
        <v>0</v>
      </c>
      <c r="T26" s="40"/>
    </row>
    <row r="27" spans="2:20" ht="30" customHeight="1" x14ac:dyDescent="0.2">
      <c r="B27" s="38"/>
      <c r="C27" s="233"/>
      <c r="D27" s="234"/>
      <c r="E27" s="207" t="s">
        <v>194</v>
      </c>
      <c r="F27" s="159">
        <v>5</v>
      </c>
      <c r="G27" s="159">
        <v>1</v>
      </c>
      <c r="H27" s="205">
        <v>2500000</v>
      </c>
      <c r="I27" s="206">
        <f t="shared" si="2"/>
        <v>12500000</v>
      </c>
      <c r="J27" s="199">
        <v>1833333.33</v>
      </c>
      <c r="K27" s="200">
        <v>2500000</v>
      </c>
      <c r="L27" s="47">
        <v>0</v>
      </c>
      <c r="M27" s="47">
        <v>0</v>
      </c>
      <c r="N27" s="47">
        <v>0</v>
      </c>
      <c r="O27" s="47">
        <v>0</v>
      </c>
      <c r="P27" s="111">
        <f t="shared" si="3"/>
        <v>4333333.33</v>
      </c>
      <c r="Q27" s="45">
        <v>0</v>
      </c>
      <c r="R27" s="47">
        <v>666666.67000000004</v>
      </c>
      <c r="S27" s="104">
        <v>0</v>
      </c>
      <c r="T27" s="40"/>
    </row>
    <row r="28" spans="2:20" ht="33.75" customHeight="1" x14ac:dyDescent="0.2">
      <c r="B28" s="38"/>
      <c r="C28" s="233"/>
      <c r="D28" s="234"/>
      <c r="E28" s="207" t="s">
        <v>195</v>
      </c>
      <c r="F28" s="159">
        <v>5</v>
      </c>
      <c r="G28" s="159">
        <v>1</v>
      </c>
      <c r="H28" s="205">
        <v>3000000</v>
      </c>
      <c r="I28" s="206">
        <f t="shared" ref="I28:I39" si="4">+(G28*H28)*F28</f>
        <v>15000000</v>
      </c>
      <c r="J28" s="200">
        <v>2200000</v>
      </c>
      <c r="K28" s="200">
        <v>3000000</v>
      </c>
      <c r="L28" s="47">
        <v>0</v>
      </c>
      <c r="M28" s="47">
        <v>0</v>
      </c>
      <c r="N28" s="47">
        <v>0</v>
      </c>
      <c r="O28" s="47">
        <v>0</v>
      </c>
      <c r="P28" s="111">
        <f t="shared" si="1"/>
        <v>5200000</v>
      </c>
      <c r="Q28" s="47">
        <v>0</v>
      </c>
      <c r="R28" s="47">
        <v>800000</v>
      </c>
      <c r="S28" s="104">
        <v>0</v>
      </c>
      <c r="T28" s="40"/>
    </row>
    <row r="29" spans="2:20" ht="27.75" customHeight="1" x14ac:dyDescent="0.2">
      <c r="B29" s="38"/>
      <c r="C29" s="233"/>
      <c r="D29" s="234"/>
      <c r="E29" s="207" t="s">
        <v>196</v>
      </c>
      <c r="F29" s="159">
        <v>5</v>
      </c>
      <c r="G29" s="159">
        <v>1</v>
      </c>
      <c r="H29" s="205">
        <v>3000000</v>
      </c>
      <c r="I29" s="206">
        <f>+(G29*H29)*F29</f>
        <v>15000000</v>
      </c>
      <c r="J29" s="200">
        <v>2200000</v>
      </c>
      <c r="K29" s="200">
        <v>3000000</v>
      </c>
      <c r="L29" s="47">
        <v>0</v>
      </c>
      <c r="M29" s="47">
        <v>0</v>
      </c>
      <c r="N29" s="47">
        <v>0</v>
      </c>
      <c r="O29" s="47">
        <v>0</v>
      </c>
      <c r="P29" s="111">
        <f t="shared" si="1"/>
        <v>5200000</v>
      </c>
      <c r="Q29" s="47">
        <v>0</v>
      </c>
      <c r="R29" s="47">
        <v>800000</v>
      </c>
      <c r="S29" s="104">
        <v>0</v>
      </c>
      <c r="T29" s="40"/>
    </row>
    <row r="30" spans="2:20" ht="18.600000000000001" customHeight="1" x14ac:dyDescent="0.2">
      <c r="B30" s="38"/>
      <c r="C30" s="233"/>
      <c r="D30" s="234"/>
      <c r="E30" s="207" t="s">
        <v>197</v>
      </c>
      <c r="F30" s="159">
        <v>5</v>
      </c>
      <c r="G30" s="159">
        <v>1</v>
      </c>
      <c r="H30" s="205">
        <v>2000000</v>
      </c>
      <c r="I30" s="206">
        <f>+(G30*H30)*F30</f>
        <v>10000000</v>
      </c>
      <c r="J30" s="200">
        <v>1466666.67</v>
      </c>
      <c r="K30" s="200">
        <v>2000000</v>
      </c>
      <c r="L30" s="47">
        <v>0</v>
      </c>
      <c r="M30" s="47">
        <v>0</v>
      </c>
      <c r="N30" s="47">
        <v>0</v>
      </c>
      <c r="O30" s="47">
        <v>0</v>
      </c>
      <c r="P30" s="111">
        <f t="shared" si="1"/>
        <v>3466666.67</v>
      </c>
      <c r="Q30" s="47">
        <v>0</v>
      </c>
      <c r="R30" s="47">
        <v>533333.32999999996</v>
      </c>
      <c r="S30" s="104">
        <v>0</v>
      </c>
      <c r="T30" s="40"/>
    </row>
    <row r="31" spans="2:20" ht="18.600000000000001" customHeight="1" x14ac:dyDescent="0.2">
      <c r="B31" s="38"/>
      <c r="C31" s="233"/>
      <c r="D31" s="234"/>
      <c r="E31" s="207" t="s">
        <v>198</v>
      </c>
      <c r="F31" s="159">
        <v>5</v>
      </c>
      <c r="G31" s="159">
        <v>1</v>
      </c>
      <c r="H31" s="205">
        <v>2000000</v>
      </c>
      <c r="I31" s="206">
        <f t="shared" si="4"/>
        <v>10000000</v>
      </c>
      <c r="J31" s="200">
        <v>1466666.67</v>
      </c>
      <c r="K31" s="200">
        <v>2000000</v>
      </c>
      <c r="L31" s="47">
        <v>0</v>
      </c>
      <c r="M31" s="47">
        <v>0</v>
      </c>
      <c r="N31" s="47">
        <v>0</v>
      </c>
      <c r="O31" s="47">
        <v>0</v>
      </c>
      <c r="P31" s="111">
        <f t="shared" si="1"/>
        <v>3466666.67</v>
      </c>
      <c r="Q31" s="47">
        <v>0</v>
      </c>
      <c r="R31" s="47">
        <v>533333.32999999996</v>
      </c>
      <c r="S31" s="104">
        <v>0</v>
      </c>
      <c r="T31" s="40"/>
    </row>
    <row r="32" spans="2:20" ht="18.600000000000001" customHeight="1" x14ac:dyDescent="0.2">
      <c r="B32" s="38"/>
      <c r="C32" s="233"/>
      <c r="D32" s="234"/>
      <c r="E32" s="207" t="s">
        <v>199</v>
      </c>
      <c r="F32" s="159">
        <v>5</v>
      </c>
      <c r="G32" s="159">
        <v>1</v>
      </c>
      <c r="H32" s="205">
        <v>2300000</v>
      </c>
      <c r="I32" s="206">
        <f t="shared" si="4"/>
        <v>11500000</v>
      </c>
      <c r="J32" s="200">
        <v>1686666.67</v>
      </c>
      <c r="K32" s="200">
        <v>2300000</v>
      </c>
      <c r="L32" s="47">
        <v>0</v>
      </c>
      <c r="M32" s="47">
        <v>0</v>
      </c>
      <c r="N32" s="47">
        <v>0</v>
      </c>
      <c r="O32" s="47">
        <v>0</v>
      </c>
      <c r="P32" s="111">
        <f t="shared" si="1"/>
        <v>3986666.67</v>
      </c>
      <c r="Q32" s="47">
        <v>0</v>
      </c>
      <c r="R32" s="47">
        <v>613333.32999999996</v>
      </c>
      <c r="S32" s="104">
        <v>0</v>
      </c>
      <c r="T32" s="40"/>
    </row>
    <row r="33" spans="2:22" ht="18.600000000000001" customHeight="1" x14ac:dyDescent="0.2">
      <c r="B33" s="38"/>
      <c r="C33" s="233"/>
      <c r="D33" s="234"/>
      <c r="E33" s="207" t="s">
        <v>200</v>
      </c>
      <c r="F33" s="159">
        <v>5</v>
      </c>
      <c r="G33" s="159">
        <v>1</v>
      </c>
      <c r="H33" s="205">
        <v>2300000</v>
      </c>
      <c r="I33" s="206">
        <f t="shared" si="4"/>
        <v>11500000</v>
      </c>
      <c r="J33" s="200">
        <v>1686666.67</v>
      </c>
      <c r="K33" s="200">
        <v>2300000</v>
      </c>
      <c r="L33" s="47">
        <v>0</v>
      </c>
      <c r="M33" s="47">
        <v>0</v>
      </c>
      <c r="N33" s="47">
        <v>0</v>
      </c>
      <c r="O33" s="47">
        <v>0</v>
      </c>
      <c r="P33" s="111">
        <f t="shared" ref="P33:P39" si="5">SUM(J33:O33)</f>
        <v>3986666.67</v>
      </c>
      <c r="Q33" s="47">
        <v>0</v>
      </c>
      <c r="R33" s="47">
        <v>613333.32999999996</v>
      </c>
      <c r="S33" s="104">
        <v>0</v>
      </c>
      <c r="T33" s="40"/>
    </row>
    <row r="34" spans="2:22" ht="18.600000000000001" customHeight="1" x14ac:dyDescent="0.2">
      <c r="B34" s="38"/>
      <c r="C34" s="233"/>
      <c r="D34" s="234"/>
      <c r="E34" s="207" t="s">
        <v>201</v>
      </c>
      <c r="F34" s="159">
        <v>5</v>
      </c>
      <c r="G34" s="159">
        <v>1</v>
      </c>
      <c r="H34" s="205">
        <v>1750000</v>
      </c>
      <c r="I34" s="206">
        <f t="shared" si="4"/>
        <v>8750000</v>
      </c>
      <c r="J34" s="200">
        <v>1283333.33</v>
      </c>
      <c r="K34" s="200">
        <v>1750000</v>
      </c>
      <c r="L34" s="47">
        <v>0</v>
      </c>
      <c r="M34" s="47">
        <v>0</v>
      </c>
      <c r="N34" s="47">
        <v>0</v>
      </c>
      <c r="O34" s="47">
        <v>0</v>
      </c>
      <c r="P34" s="111">
        <f t="shared" si="5"/>
        <v>3033333.33</v>
      </c>
      <c r="Q34" s="47">
        <v>0</v>
      </c>
      <c r="R34" s="47">
        <v>466666.67</v>
      </c>
      <c r="S34" s="104">
        <v>0</v>
      </c>
      <c r="T34" s="40"/>
    </row>
    <row r="35" spans="2:22" ht="18.600000000000001" customHeight="1" x14ac:dyDescent="0.2">
      <c r="B35" s="38"/>
      <c r="C35" s="233"/>
      <c r="D35" s="234"/>
      <c r="E35" s="207" t="s">
        <v>202</v>
      </c>
      <c r="F35" s="159">
        <v>5</v>
      </c>
      <c r="G35" s="159">
        <v>1</v>
      </c>
      <c r="H35" s="205">
        <v>1750000</v>
      </c>
      <c r="I35" s="206">
        <f t="shared" si="4"/>
        <v>8750000</v>
      </c>
      <c r="J35" s="200">
        <v>1283333.33</v>
      </c>
      <c r="K35" s="200">
        <v>1750000</v>
      </c>
      <c r="L35" s="47">
        <v>0</v>
      </c>
      <c r="M35" s="47">
        <v>0</v>
      </c>
      <c r="N35" s="47">
        <v>0</v>
      </c>
      <c r="O35" s="47">
        <v>0</v>
      </c>
      <c r="P35" s="111">
        <f t="shared" si="5"/>
        <v>3033333.33</v>
      </c>
      <c r="Q35" s="47">
        <v>0</v>
      </c>
      <c r="R35" s="47">
        <v>466666.67</v>
      </c>
      <c r="S35" s="104">
        <v>0</v>
      </c>
      <c r="T35" s="40"/>
    </row>
    <row r="36" spans="2:22" ht="18.600000000000001" customHeight="1" x14ac:dyDescent="0.2">
      <c r="B36" s="38"/>
      <c r="C36" s="233"/>
      <c r="D36" s="234"/>
      <c r="E36" s="207" t="s">
        <v>203</v>
      </c>
      <c r="F36" s="159">
        <v>5</v>
      </c>
      <c r="G36" s="159">
        <v>1</v>
      </c>
      <c r="H36" s="205">
        <v>1750000</v>
      </c>
      <c r="I36" s="206">
        <f t="shared" si="4"/>
        <v>8750000</v>
      </c>
      <c r="J36" s="200">
        <v>1283333.33</v>
      </c>
      <c r="K36" s="200">
        <v>1750000</v>
      </c>
      <c r="L36" s="47">
        <v>0</v>
      </c>
      <c r="M36" s="47">
        <v>0</v>
      </c>
      <c r="N36" s="47">
        <v>0</v>
      </c>
      <c r="O36" s="47">
        <v>0</v>
      </c>
      <c r="P36" s="111">
        <f t="shared" si="5"/>
        <v>3033333.33</v>
      </c>
      <c r="Q36" s="47">
        <v>0</v>
      </c>
      <c r="R36" s="47">
        <v>466666.67</v>
      </c>
      <c r="S36" s="104">
        <v>0</v>
      </c>
      <c r="T36" s="40"/>
    </row>
    <row r="37" spans="2:22" ht="18.600000000000001" customHeight="1" x14ac:dyDescent="0.2">
      <c r="B37" s="38"/>
      <c r="C37" s="233"/>
      <c r="D37" s="234"/>
      <c r="E37" s="207" t="s">
        <v>204</v>
      </c>
      <c r="F37" s="159">
        <v>5</v>
      </c>
      <c r="G37" s="159">
        <v>1</v>
      </c>
      <c r="H37" s="205">
        <v>1750000</v>
      </c>
      <c r="I37" s="206">
        <f t="shared" si="4"/>
        <v>8750000</v>
      </c>
      <c r="J37" s="200">
        <v>1283333.33</v>
      </c>
      <c r="K37" s="200">
        <v>1750000</v>
      </c>
      <c r="L37" s="47">
        <v>0</v>
      </c>
      <c r="M37" s="47">
        <v>0</v>
      </c>
      <c r="N37" s="47">
        <v>0</v>
      </c>
      <c r="O37" s="47">
        <v>0</v>
      </c>
      <c r="P37" s="111">
        <f t="shared" si="5"/>
        <v>3033333.33</v>
      </c>
      <c r="Q37" s="47">
        <v>0</v>
      </c>
      <c r="R37" s="47">
        <v>466666.67</v>
      </c>
      <c r="S37" s="104">
        <v>0</v>
      </c>
      <c r="T37" s="40"/>
    </row>
    <row r="38" spans="2:22" ht="32.25" customHeight="1" x14ac:dyDescent="0.2">
      <c r="B38" s="38"/>
      <c r="C38" s="233"/>
      <c r="D38" s="234"/>
      <c r="E38" s="208" t="s">
        <v>205</v>
      </c>
      <c r="F38" s="209">
        <v>5</v>
      </c>
      <c r="G38" s="209">
        <v>1</v>
      </c>
      <c r="H38" s="205">
        <v>3000000</v>
      </c>
      <c r="I38" s="206">
        <f t="shared" si="4"/>
        <v>15000000</v>
      </c>
      <c r="J38" s="200">
        <v>2200000</v>
      </c>
      <c r="K38" s="200">
        <v>3000000</v>
      </c>
      <c r="L38" s="47">
        <v>0</v>
      </c>
      <c r="M38" s="47">
        <v>0</v>
      </c>
      <c r="N38" s="47">
        <v>0</v>
      </c>
      <c r="O38" s="47">
        <v>0</v>
      </c>
      <c r="P38" s="111">
        <f t="shared" si="5"/>
        <v>5200000</v>
      </c>
      <c r="Q38" s="47">
        <v>0</v>
      </c>
      <c r="R38" s="47">
        <v>800000</v>
      </c>
      <c r="S38" s="104">
        <v>0</v>
      </c>
      <c r="T38" s="40"/>
    </row>
    <row r="39" spans="2:22" ht="25.5" customHeight="1" thickBot="1" x14ac:dyDescent="0.25">
      <c r="B39" s="38"/>
      <c r="C39" s="233"/>
      <c r="D39" s="234"/>
      <c r="E39" s="208" t="s">
        <v>206</v>
      </c>
      <c r="F39" s="209">
        <v>5</v>
      </c>
      <c r="G39" s="209">
        <v>1</v>
      </c>
      <c r="H39" s="205">
        <v>3000000</v>
      </c>
      <c r="I39" s="206">
        <f t="shared" si="4"/>
        <v>15000000</v>
      </c>
      <c r="J39" s="200">
        <v>2200000</v>
      </c>
      <c r="K39" s="200">
        <v>3000000</v>
      </c>
      <c r="L39" s="47">
        <v>0</v>
      </c>
      <c r="M39" s="47">
        <v>0</v>
      </c>
      <c r="N39" s="47">
        <v>0</v>
      </c>
      <c r="O39" s="47">
        <v>0</v>
      </c>
      <c r="P39" s="111">
        <f t="shared" si="5"/>
        <v>5200000</v>
      </c>
      <c r="Q39" s="47">
        <v>0</v>
      </c>
      <c r="R39" s="47">
        <v>800000</v>
      </c>
      <c r="S39" s="104">
        <v>0</v>
      </c>
      <c r="T39" s="40"/>
    </row>
    <row r="40" spans="2:22" ht="34.5" customHeight="1" thickBot="1" x14ac:dyDescent="0.25">
      <c r="B40" s="38"/>
      <c r="C40" s="235"/>
      <c r="D40" s="236"/>
      <c r="E40" s="231" t="s">
        <v>38</v>
      </c>
      <c r="F40" s="232"/>
      <c r="G40" s="232"/>
      <c r="H40" s="232"/>
      <c r="I40" s="48">
        <f t="shared" ref="I40:S40" si="6">SUM(I22:I39)</f>
        <v>223000000</v>
      </c>
      <c r="J40" s="48">
        <f t="shared" si="6"/>
        <v>32706666.659999996</v>
      </c>
      <c r="K40" s="49">
        <f t="shared" si="6"/>
        <v>44600000</v>
      </c>
      <c r="L40" s="49">
        <f t="shared" si="6"/>
        <v>0</v>
      </c>
      <c r="M40" s="49">
        <f t="shared" si="6"/>
        <v>0</v>
      </c>
      <c r="N40" s="49">
        <f t="shared" si="6"/>
        <v>0</v>
      </c>
      <c r="O40" s="49">
        <f t="shared" si="6"/>
        <v>0</v>
      </c>
      <c r="P40" s="90">
        <f t="shared" si="6"/>
        <v>77306666.659999996</v>
      </c>
      <c r="Q40" s="94">
        <f t="shared" si="6"/>
        <v>0</v>
      </c>
      <c r="R40" s="94">
        <f t="shared" si="6"/>
        <v>11893333.34</v>
      </c>
      <c r="S40" s="95">
        <f t="shared" si="6"/>
        <v>0</v>
      </c>
      <c r="T40" s="40"/>
      <c r="V40" s="50">
        <f>SUM(J40:O40)</f>
        <v>77306666.659999996</v>
      </c>
    </row>
    <row r="41" spans="2:22" ht="83.25" customHeight="1" x14ac:dyDescent="0.2">
      <c r="B41" s="38"/>
      <c r="C41" s="182" t="s">
        <v>207</v>
      </c>
      <c r="D41" s="156" t="s">
        <v>208</v>
      </c>
      <c r="E41" s="183" t="s">
        <v>209</v>
      </c>
      <c r="F41" s="51">
        <v>1</v>
      </c>
      <c r="G41" s="184">
        <v>700</v>
      </c>
      <c r="H41" s="46">
        <v>12950</v>
      </c>
      <c r="I41" s="214">
        <f>+(G41*H41)*F41</f>
        <v>9065000</v>
      </c>
      <c r="J41" s="210">
        <v>9065000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113">
        <f>SUM(J41:O41)</f>
        <v>9065000</v>
      </c>
      <c r="Q41" s="45">
        <v>0</v>
      </c>
      <c r="R41" s="45">
        <v>0</v>
      </c>
      <c r="S41" s="102">
        <v>0</v>
      </c>
      <c r="T41" s="53"/>
    </row>
    <row r="42" spans="2:22" ht="54" customHeight="1" x14ac:dyDescent="0.2">
      <c r="B42" s="38"/>
      <c r="C42" s="242" t="s">
        <v>146</v>
      </c>
      <c r="D42" s="161" t="s">
        <v>210</v>
      </c>
      <c r="E42" s="185" t="s">
        <v>211</v>
      </c>
      <c r="F42" s="51">
        <v>1</v>
      </c>
      <c r="G42" s="184">
        <v>2</v>
      </c>
      <c r="H42" s="46">
        <v>226337</v>
      </c>
      <c r="I42" s="214">
        <f>+(G42*H42)*F42</f>
        <v>452674</v>
      </c>
      <c r="J42" s="211">
        <v>452674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111">
        <f t="shared" ref="P42:P45" si="7">SUM(J42:O42)</f>
        <v>452674</v>
      </c>
      <c r="Q42" s="47">
        <v>0</v>
      </c>
      <c r="R42" s="47">
        <v>0</v>
      </c>
      <c r="S42" s="104">
        <v>0</v>
      </c>
      <c r="T42" s="53"/>
    </row>
    <row r="43" spans="2:22" ht="50.25" customHeight="1" x14ac:dyDescent="0.2">
      <c r="B43" s="38"/>
      <c r="C43" s="243"/>
      <c r="D43" s="157" t="s">
        <v>212</v>
      </c>
      <c r="E43" s="186" t="s">
        <v>213</v>
      </c>
      <c r="F43" s="158">
        <v>1</v>
      </c>
      <c r="G43" s="158">
        <v>300</v>
      </c>
      <c r="H43" s="46">
        <v>47717</v>
      </c>
      <c r="I43" s="214">
        <f t="shared" ref="I43:I45" si="8">+(G43*H43)*F43</f>
        <v>14315100</v>
      </c>
      <c r="J43" s="211">
        <v>14315100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111">
        <f t="shared" si="7"/>
        <v>14315100</v>
      </c>
      <c r="Q43" s="47">
        <v>0</v>
      </c>
      <c r="R43" s="47">
        <v>0</v>
      </c>
      <c r="S43" s="104">
        <v>0</v>
      </c>
      <c r="T43" s="53"/>
    </row>
    <row r="44" spans="2:22" ht="18.75" customHeight="1" x14ac:dyDescent="0.2">
      <c r="B44" s="38"/>
      <c r="C44" s="243"/>
      <c r="D44" s="157" t="s">
        <v>214</v>
      </c>
      <c r="E44" s="183" t="s">
        <v>215</v>
      </c>
      <c r="F44" s="159">
        <v>1</v>
      </c>
      <c r="G44" s="159">
        <v>420</v>
      </c>
      <c r="H44" s="46">
        <v>12950</v>
      </c>
      <c r="I44" s="214">
        <f t="shared" si="8"/>
        <v>5439000</v>
      </c>
      <c r="J44" s="211">
        <v>0</v>
      </c>
      <c r="K44" s="200">
        <f>130*H44</f>
        <v>1683500</v>
      </c>
      <c r="L44" s="47">
        <v>0</v>
      </c>
      <c r="M44" s="47">
        <v>0</v>
      </c>
      <c r="N44" s="47">
        <v>0</v>
      </c>
      <c r="O44" s="47">
        <v>0</v>
      </c>
      <c r="P44" s="111">
        <f t="shared" si="7"/>
        <v>1683500</v>
      </c>
      <c r="Q44" s="47">
        <v>0</v>
      </c>
      <c r="R44" s="47">
        <v>0</v>
      </c>
      <c r="S44" s="215">
        <f>K44</f>
        <v>1683500</v>
      </c>
      <c r="T44" s="53"/>
    </row>
    <row r="45" spans="2:22" ht="18.75" customHeight="1" thickBot="1" x14ac:dyDescent="0.25">
      <c r="B45" s="38"/>
      <c r="C45" s="243"/>
      <c r="D45" s="157" t="s">
        <v>216</v>
      </c>
      <c r="E45" s="187" t="s">
        <v>217</v>
      </c>
      <c r="F45" s="159">
        <v>1</v>
      </c>
      <c r="G45" s="159">
        <v>1020</v>
      </c>
      <c r="H45" s="46">
        <v>6150</v>
      </c>
      <c r="I45" s="214">
        <f t="shared" si="8"/>
        <v>6273000</v>
      </c>
      <c r="J45" s="211">
        <v>492000</v>
      </c>
      <c r="K45" s="200">
        <f>358*H45</f>
        <v>2201700</v>
      </c>
      <c r="L45" s="47">
        <v>0</v>
      </c>
      <c r="M45" s="47">
        <v>0</v>
      </c>
      <c r="N45" s="47">
        <v>0</v>
      </c>
      <c r="O45" s="47">
        <v>0</v>
      </c>
      <c r="P45" s="111">
        <f t="shared" si="7"/>
        <v>2693700</v>
      </c>
      <c r="Q45" s="47">
        <v>0</v>
      </c>
      <c r="R45" s="47">
        <v>0</v>
      </c>
      <c r="S45" s="215">
        <f>K45</f>
        <v>2201700</v>
      </c>
      <c r="T45" s="53"/>
    </row>
    <row r="46" spans="2:22" ht="18.75" customHeight="1" thickBot="1" x14ac:dyDescent="0.25">
      <c r="B46" s="38"/>
      <c r="C46" s="244"/>
      <c r="D46" s="54"/>
      <c r="E46" s="229" t="s">
        <v>38</v>
      </c>
      <c r="F46" s="229"/>
      <c r="G46" s="229"/>
      <c r="H46" s="230"/>
      <c r="I46" s="160">
        <f t="shared" ref="I46:S46" si="9">SUM(I41:I45)</f>
        <v>35544774</v>
      </c>
      <c r="J46" s="96">
        <f t="shared" si="9"/>
        <v>24324774</v>
      </c>
      <c r="K46" s="97">
        <f t="shared" si="9"/>
        <v>3885200</v>
      </c>
      <c r="L46" s="97">
        <f t="shared" si="9"/>
        <v>0</v>
      </c>
      <c r="M46" s="97">
        <f t="shared" si="9"/>
        <v>0</v>
      </c>
      <c r="N46" s="97">
        <f t="shared" si="9"/>
        <v>0</v>
      </c>
      <c r="O46" s="97">
        <f t="shared" si="9"/>
        <v>0</v>
      </c>
      <c r="P46" s="97">
        <f t="shared" si="9"/>
        <v>28209974</v>
      </c>
      <c r="Q46" s="94">
        <f t="shared" si="9"/>
        <v>0</v>
      </c>
      <c r="R46" s="94">
        <f t="shared" si="9"/>
        <v>0</v>
      </c>
      <c r="S46" s="95">
        <f t="shared" si="9"/>
        <v>3885200</v>
      </c>
      <c r="T46" s="55"/>
      <c r="U46" s="56">
        <f>SUM(J46:O46)</f>
        <v>28209974</v>
      </c>
      <c r="V46" s="57">
        <f>SUM(J46:O46)</f>
        <v>28209974</v>
      </c>
    </row>
    <row r="47" spans="2:22" ht="77.25" customHeight="1" x14ac:dyDescent="0.2">
      <c r="B47" s="38"/>
      <c r="C47" s="239" t="s">
        <v>147</v>
      </c>
      <c r="D47" s="245" t="s">
        <v>212</v>
      </c>
      <c r="E47" s="186" t="s">
        <v>218</v>
      </c>
      <c r="F47" s="51">
        <v>1</v>
      </c>
      <c r="G47" s="184">
        <v>300</v>
      </c>
      <c r="H47" s="116">
        <v>43635</v>
      </c>
      <c r="I47" s="204">
        <f>+(G47*H47)*F47</f>
        <v>13090500</v>
      </c>
      <c r="J47" s="52">
        <v>0</v>
      </c>
      <c r="K47" s="213">
        <v>6545250</v>
      </c>
      <c r="L47" s="52">
        <v>0</v>
      </c>
      <c r="M47" s="52">
        <v>0</v>
      </c>
      <c r="N47" s="52">
        <v>0</v>
      </c>
      <c r="O47" s="52">
        <v>0</v>
      </c>
      <c r="P47" s="111">
        <f>SUM(J47:O47)</f>
        <v>6545250</v>
      </c>
      <c r="Q47" s="52">
        <v>0</v>
      </c>
      <c r="R47" s="52">
        <v>0</v>
      </c>
      <c r="S47" s="216">
        <f>K47</f>
        <v>6545250</v>
      </c>
      <c r="T47" s="53"/>
    </row>
    <row r="48" spans="2:22" ht="45" customHeight="1" x14ac:dyDescent="0.2">
      <c r="B48" s="38"/>
      <c r="C48" s="240"/>
      <c r="D48" s="246"/>
      <c r="E48" s="183" t="s">
        <v>219</v>
      </c>
      <c r="F48" s="158">
        <v>1</v>
      </c>
      <c r="G48" s="158">
        <v>30</v>
      </c>
      <c r="H48" s="46">
        <v>605000</v>
      </c>
      <c r="I48" s="206">
        <f>+(G48*H48)*F48</f>
        <v>18150000</v>
      </c>
      <c r="J48" s="211">
        <v>18150000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111">
        <f t="shared" ref="P48:P50" si="10">SUM(J48:O48)</f>
        <v>18150000</v>
      </c>
      <c r="Q48" s="47">
        <v>0</v>
      </c>
      <c r="R48" s="47">
        <v>0</v>
      </c>
      <c r="S48" s="215">
        <v>0</v>
      </c>
      <c r="T48" s="53"/>
    </row>
    <row r="49" spans="2:22" ht="18.75" customHeight="1" x14ac:dyDescent="0.2">
      <c r="B49" s="38"/>
      <c r="C49" s="240"/>
      <c r="D49" s="157" t="s">
        <v>214</v>
      </c>
      <c r="E49" s="183" t="s">
        <v>220</v>
      </c>
      <c r="F49" s="159">
        <v>1</v>
      </c>
      <c r="G49" s="159">
        <v>300</v>
      </c>
      <c r="H49" s="46">
        <v>12950</v>
      </c>
      <c r="I49" s="206">
        <f t="shared" ref="I49:I50" si="11">+(G49*H49)*F49</f>
        <v>3885000</v>
      </c>
      <c r="J49" s="211">
        <v>0</v>
      </c>
      <c r="K49" s="200">
        <f>30*H49</f>
        <v>388500</v>
      </c>
      <c r="L49" s="47">
        <v>0</v>
      </c>
      <c r="M49" s="47">
        <v>0</v>
      </c>
      <c r="N49" s="47">
        <v>0</v>
      </c>
      <c r="O49" s="47">
        <v>0</v>
      </c>
      <c r="P49" s="111">
        <f t="shared" si="10"/>
        <v>388500</v>
      </c>
      <c r="Q49" s="47">
        <v>0</v>
      </c>
      <c r="R49" s="47">
        <v>0</v>
      </c>
      <c r="S49" s="215">
        <f>K49</f>
        <v>388500</v>
      </c>
      <c r="T49" s="53"/>
    </row>
    <row r="50" spans="2:22" ht="18.75" customHeight="1" thickBot="1" x14ac:dyDescent="0.25">
      <c r="B50" s="38"/>
      <c r="C50" s="240"/>
      <c r="D50" s="157" t="s">
        <v>216</v>
      </c>
      <c r="E50" s="188" t="s">
        <v>217</v>
      </c>
      <c r="F50" s="159">
        <v>1</v>
      </c>
      <c r="G50" s="159">
        <v>310</v>
      </c>
      <c r="H50" s="46">
        <v>6150</v>
      </c>
      <c r="I50" s="206">
        <f t="shared" si="11"/>
        <v>1906500</v>
      </c>
      <c r="J50" s="211">
        <v>184500</v>
      </c>
      <c r="K50" s="200">
        <f>140*H50</f>
        <v>861000</v>
      </c>
      <c r="L50" s="47">
        <v>0</v>
      </c>
      <c r="M50" s="47">
        <v>0</v>
      </c>
      <c r="N50" s="47">
        <v>0</v>
      </c>
      <c r="O50" s="47">
        <v>0</v>
      </c>
      <c r="P50" s="111">
        <f t="shared" si="10"/>
        <v>1045500</v>
      </c>
      <c r="Q50" s="47">
        <v>0</v>
      </c>
      <c r="R50" s="47">
        <v>0</v>
      </c>
      <c r="S50" s="215">
        <f>K50</f>
        <v>861000</v>
      </c>
      <c r="T50" s="53"/>
    </row>
    <row r="51" spans="2:22" ht="18.75" customHeight="1" thickBot="1" x14ac:dyDescent="0.25">
      <c r="B51" s="38"/>
      <c r="C51" s="241"/>
      <c r="D51" s="162"/>
      <c r="E51" s="237" t="s">
        <v>38</v>
      </c>
      <c r="F51" s="237"/>
      <c r="G51" s="237"/>
      <c r="H51" s="238"/>
      <c r="I51" s="163">
        <f t="shared" ref="I51:S51" si="12">SUM(I47:I50)</f>
        <v>37032000</v>
      </c>
      <c r="J51" s="122">
        <f t="shared" si="12"/>
        <v>18334500</v>
      </c>
      <c r="K51" s="123">
        <f t="shared" si="12"/>
        <v>7794750</v>
      </c>
      <c r="L51" s="123">
        <f t="shared" si="12"/>
        <v>0</v>
      </c>
      <c r="M51" s="123">
        <f t="shared" si="12"/>
        <v>0</v>
      </c>
      <c r="N51" s="123">
        <f t="shared" si="12"/>
        <v>0</v>
      </c>
      <c r="O51" s="124">
        <f t="shared" si="12"/>
        <v>0</v>
      </c>
      <c r="P51" s="121">
        <f t="shared" si="12"/>
        <v>26129250</v>
      </c>
      <c r="Q51" s="94">
        <f t="shared" si="12"/>
        <v>0</v>
      </c>
      <c r="R51" s="94">
        <f t="shared" si="12"/>
        <v>0</v>
      </c>
      <c r="S51" s="95">
        <f t="shared" si="12"/>
        <v>7794750</v>
      </c>
      <c r="T51" s="58"/>
      <c r="V51" s="57">
        <f>SUM(J51:O51)</f>
        <v>26129250</v>
      </c>
    </row>
    <row r="52" spans="2:22" ht="54" customHeight="1" x14ac:dyDescent="0.2">
      <c r="B52" s="38"/>
      <c r="C52" s="350" t="s">
        <v>148</v>
      </c>
      <c r="D52" s="245" t="s">
        <v>221</v>
      </c>
      <c r="E52" s="189" t="s">
        <v>222</v>
      </c>
      <c r="F52" s="51">
        <v>1</v>
      </c>
      <c r="G52" s="184">
        <v>190</v>
      </c>
      <c r="H52" s="116">
        <v>427261</v>
      </c>
      <c r="I52" s="204">
        <f>+(G52*H52)*F52</f>
        <v>81179590</v>
      </c>
      <c r="J52" s="212">
        <v>40589795</v>
      </c>
      <c r="K52" s="52">
        <v>40589795</v>
      </c>
      <c r="L52" s="52">
        <v>0</v>
      </c>
      <c r="M52" s="52">
        <v>0</v>
      </c>
      <c r="N52" s="52">
        <v>0</v>
      </c>
      <c r="O52" s="52">
        <v>0</v>
      </c>
      <c r="P52" s="113">
        <f>SUM(J52:O52)</f>
        <v>81179590</v>
      </c>
      <c r="Q52" s="52">
        <v>0</v>
      </c>
      <c r="R52" s="52">
        <v>0</v>
      </c>
      <c r="S52" s="136">
        <v>0</v>
      </c>
      <c r="T52" s="53"/>
    </row>
    <row r="53" spans="2:22" ht="48" customHeight="1" x14ac:dyDescent="0.2">
      <c r="B53" s="38"/>
      <c r="C53" s="351"/>
      <c r="D53" s="358"/>
      <c r="E53" s="190" t="s">
        <v>223</v>
      </c>
      <c r="F53" s="158">
        <v>1</v>
      </c>
      <c r="G53" s="158">
        <v>300</v>
      </c>
      <c r="H53" s="46">
        <v>112026</v>
      </c>
      <c r="I53" s="206">
        <f>+(G53*H53)*F53</f>
        <v>33607800</v>
      </c>
      <c r="J53" s="211">
        <v>33607800</v>
      </c>
      <c r="K53" s="47">
        <v>0</v>
      </c>
      <c r="L53" s="47">
        <v>0</v>
      </c>
      <c r="M53" s="47">
        <v>0</v>
      </c>
      <c r="N53" s="47">
        <v>0</v>
      </c>
      <c r="O53" s="47">
        <v>0</v>
      </c>
      <c r="P53" s="112">
        <f>SUM(J53:O53)</f>
        <v>33607800</v>
      </c>
      <c r="Q53" s="47">
        <v>0</v>
      </c>
      <c r="R53" s="47">
        <v>0</v>
      </c>
      <c r="S53" s="104">
        <v>33607800</v>
      </c>
      <c r="T53" s="53"/>
    </row>
    <row r="54" spans="2:22" ht="44.25" customHeight="1" x14ac:dyDescent="0.2">
      <c r="B54" s="38"/>
      <c r="C54" s="351"/>
      <c r="D54" s="246"/>
      <c r="E54" s="190" t="s">
        <v>224</v>
      </c>
      <c r="F54" s="159">
        <v>1</v>
      </c>
      <c r="G54" s="159">
        <v>300</v>
      </c>
      <c r="H54" s="46">
        <v>146480</v>
      </c>
      <c r="I54" s="206">
        <f t="shared" ref="I54:I56" si="13">+(G54*H54)*F54</f>
        <v>43944000</v>
      </c>
      <c r="J54" s="211">
        <v>33882877.140000001</v>
      </c>
      <c r="K54" s="200">
        <v>10061122.859999999</v>
      </c>
      <c r="L54" s="47">
        <v>0</v>
      </c>
      <c r="M54" s="47">
        <v>0</v>
      </c>
      <c r="N54" s="47">
        <v>0</v>
      </c>
      <c r="O54" s="47">
        <v>0</v>
      </c>
      <c r="P54" s="112">
        <f t="shared" ref="P54:P56" si="14">SUM(J54:O54)</f>
        <v>43944000</v>
      </c>
      <c r="Q54" s="47">
        <f>K54-10060246.4</f>
        <v>876.45999999903142</v>
      </c>
      <c r="R54" s="47">
        <f>Q54</f>
        <v>876.45999999903142</v>
      </c>
      <c r="S54" s="104">
        <f>33882877.14+K54-Q54</f>
        <v>43943123.539999999</v>
      </c>
      <c r="T54" s="53"/>
    </row>
    <row r="55" spans="2:22" ht="18.75" customHeight="1" x14ac:dyDescent="0.2">
      <c r="B55" s="38"/>
      <c r="C55" s="351"/>
      <c r="D55" s="157" t="s">
        <v>214</v>
      </c>
      <c r="E55" s="183" t="s">
        <v>215</v>
      </c>
      <c r="F55" s="159">
        <v>1</v>
      </c>
      <c r="G55" s="159">
        <v>420</v>
      </c>
      <c r="H55" s="46">
        <v>12950</v>
      </c>
      <c r="I55" s="206">
        <f t="shared" si="13"/>
        <v>5439000</v>
      </c>
      <c r="J55" s="211">
        <v>1813000</v>
      </c>
      <c r="K55" s="200">
        <f>80*H55</f>
        <v>1036000</v>
      </c>
      <c r="L55" s="47">
        <v>0</v>
      </c>
      <c r="M55" s="47">
        <v>0</v>
      </c>
      <c r="N55" s="47">
        <v>0</v>
      </c>
      <c r="O55" s="47">
        <v>0</v>
      </c>
      <c r="P55" s="112">
        <f t="shared" si="14"/>
        <v>2849000</v>
      </c>
      <c r="Q55" s="47">
        <v>0</v>
      </c>
      <c r="R55" s="47">
        <v>0</v>
      </c>
      <c r="S55" s="215">
        <f>K55</f>
        <v>1036000</v>
      </c>
      <c r="T55" s="53"/>
    </row>
    <row r="56" spans="2:22" ht="18.75" customHeight="1" thickBot="1" x14ac:dyDescent="0.25">
      <c r="B56" s="38"/>
      <c r="C56" s="351"/>
      <c r="D56" s="157" t="s">
        <v>216</v>
      </c>
      <c r="E56" s="191" t="s">
        <v>217</v>
      </c>
      <c r="F56" s="159">
        <v>1</v>
      </c>
      <c r="G56" s="159">
        <v>680</v>
      </c>
      <c r="H56" s="46">
        <v>6150</v>
      </c>
      <c r="I56" s="206">
        <f t="shared" si="13"/>
        <v>4182000</v>
      </c>
      <c r="J56" s="211">
        <v>738000</v>
      </c>
      <c r="K56" s="200">
        <f>160*H56</f>
        <v>984000</v>
      </c>
      <c r="L56" s="47">
        <v>0</v>
      </c>
      <c r="M56" s="47">
        <v>0</v>
      </c>
      <c r="N56" s="47">
        <v>0</v>
      </c>
      <c r="O56" s="47">
        <v>0</v>
      </c>
      <c r="P56" s="112">
        <f t="shared" si="14"/>
        <v>1722000</v>
      </c>
      <c r="Q56" s="47">
        <v>0</v>
      </c>
      <c r="R56" s="47">
        <v>0</v>
      </c>
      <c r="S56" s="215">
        <f>K56</f>
        <v>984000</v>
      </c>
      <c r="T56" s="53"/>
    </row>
    <row r="57" spans="2:22" ht="18.75" customHeight="1" thickBot="1" x14ac:dyDescent="0.25">
      <c r="B57" s="38"/>
      <c r="C57" s="351"/>
      <c r="D57" s="164"/>
      <c r="E57" s="344" t="s">
        <v>38</v>
      </c>
      <c r="F57" s="344"/>
      <c r="G57" s="344"/>
      <c r="H57" s="345"/>
      <c r="I57" s="165">
        <f t="shared" ref="I57:S57" si="15">SUM(I52:I56)</f>
        <v>168352390</v>
      </c>
      <c r="J57" s="126">
        <f t="shared" si="15"/>
        <v>110631472.14</v>
      </c>
      <c r="K57" s="127">
        <f t="shared" si="15"/>
        <v>52670917.859999999</v>
      </c>
      <c r="L57" s="127">
        <f t="shared" si="15"/>
        <v>0</v>
      </c>
      <c r="M57" s="127">
        <f t="shared" si="15"/>
        <v>0</v>
      </c>
      <c r="N57" s="127">
        <f t="shared" si="15"/>
        <v>0</v>
      </c>
      <c r="O57" s="128">
        <f t="shared" si="15"/>
        <v>0</v>
      </c>
      <c r="P57" s="125">
        <f t="shared" si="15"/>
        <v>163302390</v>
      </c>
      <c r="Q57" s="94">
        <f t="shared" si="15"/>
        <v>876.45999999903142</v>
      </c>
      <c r="R57" s="94">
        <f t="shared" si="15"/>
        <v>876.45999999903142</v>
      </c>
      <c r="S57" s="95">
        <f t="shared" si="15"/>
        <v>79570923.539999992</v>
      </c>
      <c r="T57" s="55"/>
      <c r="V57" s="57">
        <f>SUM(J57:O57)</f>
        <v>163302390</v>
      </c>
    </row>
    <row r="58" spans="2:22" ht="52.5" customHeight="1" x14ac:dyDescent="0.2">
      <c r="B58" s="38"/>
      <c r="C58" s="352" t="s">
        <v>149</v>
      </c>
      <c r="D58" s="161" t="s">
        <v>221</v>
      </c>
      <c r="E58" s="190" t="s">
        <v>225</v>
      </c>
      <c r="F58" s="51">
        <v>1</v>
      </c>
      <c r="G58" s="184">
        <v>300</v>
      </c>
      <c r="H58" s="116">
        <v>19441</v>
      </c>
      <c r="I58" s="204">
        <f>+(G58*H58)*F58</f>
        <v>5832300</v>
      </c>
      <c r="J58" s="52">
        <v>0</v>
      </c>
      <c r="K58" s="213">
        <v>5832300</v>
      </c>
      <c r="L58" s="52">
        <v>0</v>
      </c>
      <c r="M58" s="52">
        <v>0</v>
      </c>
      <c r="N58" s="52">
        <v>0</v>
      </c>
      <c r="O58" s="52">
        <v>0</v>
      </c>
      <c r="P58" s="113">
        <f>SUM(J58:O58)</f>
        <v>5832300</v>
      </c>
      <c r="Q58" s="52">
        <v>0</v>
      </c>
      <c r="R58" s="52">
        <v>0</v>
      </c>
      <c r="S58" s="216">
        <f>K58</f>
        <v>5832300</v>
      </c>
      <c r="T58" s="53"/>
    </row>
    <row r="59" spans="2:22" ht="19.5" customHeight="1" x14ac:dyDescent="0.2">
      <c r="B59" s="38"/>
      <c r="C59" s="353"/>
      <c r="D59" s="157" t="s">
        <v>214</v>
      </c>
      <c r="E59" s="183" t="s">
        <v>215</v>
      </c>
      <c r="F59" s="159">
        <v>1</v>
      </c>
      <c r="G59" s="159">
        <v>800</v>
      </c>
      <c r="H59" s="46">
        <v>12950</v>
      </c>
      <c r="I59" s="206">
        <f>+(G59*H59)*F59</f>
        <v>10360000</v>
      </c>
      <c r="J59" s="211">
        <v>2590000</v>
      </c>
      <c r="K59" s="200">
        <f>180*H59</f>
        <v>2331000</v>
      </c>
      <c r="L59" s="47"/>
      <c r="M59" s="47">
        <v>0</v>
      </c>
      <c r="N59" s="47">
        <v>0</v>
      </c>
      <c r="O59" s="47">
        <v>0</v>
      </c>
      <c r="P59" s="112">
        <f>SUM(J59:O59)</f>
        <v>4921000</v>
      </c>
      <c r="Q59" s="47">
        <v>0</v>
      </c>
      <c r="R59" s="47">
        <v>0</v>
      </c>
      <c r="S59" s="215">
        <f>K59</f>
        <v>2331000</v>
      </c>
      <c r="T59" s="53"/>
    </row>
    <row r="60" spans="2:22" ht="19.5" customHeight="1" thickBot="1" x14ac:dyDescent="0.25">
      <c r="B60" s="38"/>
      <c r="C60" s="353"/>
      <c r="D60" s="157" t="s">
        <v>216</v>
      </c>
      <c r="E60" s="188" t="s">
        <v>217</v>
      </c>
      <c r="F60" s="159">
        <v>1</v>
      </c>
      <c r="G60" s="159">
        <v>120</v>
      </c>
      <c r="H60" s="46">
        <v>6150</v>
      </c>
      <c r="I60" s="206">
        <f t="shared" ref="I60" si="16">+(G60*H60)*F60</f>
        <v>738000</v>
      </c>
      <c r="J60" s="47">
        <v>0</v>
      </c>
      <c r="K60" s="200">
        <f>40*H60</f>
        <v>246000</v>
      </c>
      <c r="L60" s="47"/>
      <c r="M60" s="47">
        <v>0</v>
      </c>
      <c r="N60" s="47">
        <v>0</v>
      </c>
      <c r="O60" s="47">
        <v>0</v>
      </c>
      <c r="P60" s="112">
        <f t="shared" ref="P60" si="17">SUM(J60:O60)</f>
        <v>246000</v>
      </c>
      <c r="Q60" s="47">
        <v>0</v>
      </c>
      <c r="R60" s="47">
        <v>0</v>
      </c>
      <c r="S60" s="215">
        <f>K60</f>
        <v>246000</v>
      </c>
      <c r="T60" s="53"/>
    </row>
    <row r="61" spans="2:22" ht="18.75" customHeight="1" thickBot="1" x14ac:dyDescent="0.25">
      <c r="B61" s="38"/>
      <c r="C61" s="353"/>
      <c r="D61" s="166"/>
      <c r="E61" s="342" t="s">
        <v>38</v>
      </c>
      <c r="F61" s="342"/>
      <c r="G61" s="342"/>
      <c r="H61" s="343"/>
      <c r="I61" s="167">
        <f t="shared" ref="I61:S61" si="18">SUM(I58:I60)</f>
        <v>16930300</v>
      </c>
      <c r="J61" s="129">
        <f t="shared" si="18"/>
        <v>2590000</v>
      </c>
      <c r="K61" s="130">
        <f t="shared" si="18"/>
        <v>8409300</v>
      </c>
      <c r="L61" s="130">
        <f t="shared" si="18"/>
        <v>0</v>
      </c>
      <c r="M61" s="130">
        <f t="shared" si="18"/>
        <v>0</v>
      </c>
      <c r="N61" s="130">
        <f t="shared" si="18"/>
        <v>0</v>
      </c>
      <c r="O61" s="131">
        <f t="shared" si="18"/>
        <v>0</v>
      </c>
      <c r="P61" s="125">
        <f t="shared" si="18"/>
        <v>10999300</v>
      </c>
      <c r="Q61" s="94">
        <f t="shared" si="18"/>
        <v>0</v>
      </c>
      <c r="R61" s="94">
        <f t="shared" si="18"/>
        <v>0</v>
      </c>
      <c r="S61" s="95">
        <f t="shared" si="18"/>
        <v>8409300</v>
      </c>
      <c r="T61" s="53"/>
      <c r="V61" s="57">
        <f>SUM(J61:O61)</f>
        <v>10999300</v>
      </c>
    </row>
    <row r="62" spans="2:22" ht="70.5" customHeight="1" x14ac:dyDescent="0.2">
      <c r="B62" s="38"/>
      <c r="C62" s="361" t="s">
        <v>150</v>
      </c>
      <c r="D62" s="161" t="s">
        <v>226</v>
      </c>
      <c r="E62" s="190" t="s">
        <v>227</v>
      </c>
      <c r="F62" s="51">
        <v>1</v>
      </c>
      <c r="G62" s="184">
        <v>300</v>
      </c>
      <c r="H62" s="116">
        <v>56456</v>
      </c>
      <c r="I62" s="204">
        <f>+(G62*H62)*F62</f>
        <v>16936800</v>
      </c>
      <c r="J62" s="212">
        <v>16936800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113">
        <f>SUM(J62:O62)</f>
        <v>16936800</v>
      </c>
      <c r="Q62" s="52">
        <v>0</v>
      </c>
      <c r="R62" s="52">
        <v>0</v>
      </c>
      <c r="S62" s="136">
        <v>0</v>
      </c>
      <c r="T62" s="53"/>
    </row>
    <row r="63" spans="2:22" ht="18.75" customHeight="1" x14ac:dyDescent="0.2">
      <c r="B63" s="38"/>
      <c r="C63" s="362"/>
      <c r="D63" s="157" t="s">
        <v>214</v>
      </c>
      <c r="E63" s="183" t="s">
        <v>215</v>
      </c>
      <c r="F63" s="158">
        <v>1</v>
      </c>
      <c r="G63" s="158">
        <v>320</v>
      </c>
      <c r="H63" s="46">
        <v>12950</v>
      </c>
      <c r="I63" s="206">
        <f>+(G63*H63)*F63</f>
        <v>4144000</v>
      </c>
      <c r="J63" s="211">
        <v>1036000</v>
      </c>
      <c r="K63" s="200">
        <f>80*H63</f>
        <v>1036000</v>
      </c>
      <c r="L63" s="47">
        <v>0</v>
      </c>
      <c r="M63" s="47">
        <v>0</v>
      </c>
      <c r="N63" s="47">
        <v>0</v>
      </c>
      <c r="O63" s="47">
        <v>0</v>
      </c>
      <c r="P63" s="112">
        <f>SUM(J63:O63)</f>
        <v>2072000</v>
      </c>
      <c r="Q63" s="47">
        <v>0</v>
      </c>
      <c r="R63" s="47">
        <v>0</v>
      </c>
      <c r="S63" s="215">
        <f>K63</f>
        <v>1036000</v>
      </c>
      <c r="T63" s="53"/>
    </row>
    <row r="64" spans="2:22" ht="18.75" customHeight="1" thickBot="1" x14ac:dyDescent="0.25">
      <c r="B64" s="38"/>
      <c r="C64" s="362"/>
      <c r="D64" s="157" t="s">
        <v>216</v>
      </c>
      <c r="E64" s="191" t="s">
        <v>217</v>
      </c>
      <c r="F64" s="159">
        <v>1</v>
      </c>
      <c r="G64" s="159">
        <v>675</v>
      </c>
      <c r="H64" s="46">
        <v>6150</v>
      </c>
      <c r="I64" s="206">
        <f t="shared" ref="I64" si="19">+(G64*H64)*F64</f>
        <v>4151250</v>
      </c>
      <c r="J64" s="211">
        <v>830250</v>
      </c>
      <c r="K64" s="200">
        <f>160*H64</f>
        <v>984000</v>
      </c>
      <c r="L64" s="47"/>
      <c r="M64" s="47">
        <v>0</v>
      </c>
      <c r="N64" s="47">
        <v>0</v>
      </c>
      <c r="O64" s="47">
        <v>0</v>
      </c>
      <c r="P64" s="112">
        <f t="shared" ref="P64" si="20">SUM(J64:O64)</f>
        <v>1814250</v>
      </c>
      <c r="Q64" s="47">
        <v>0</v>
      </c>
      <c r="R64" s="47">
        <v>0</v>
      </c>
      <c r="S64" s="215">
        <f>K64</f>
        <v>984000</v>
      </c>
      <c r="T64" s="53"/>
    </row>
    <row r="65" spans="2:22" ht="18.75" customHeight="1" thickBot="1" x14ac:dyDescent="0.25">
      <c r="B65" s="38"/>
      <c r="C65" s="363"/>
      <c r="D65" s="168"/>
      <c r="E65" s="338" t="s">
        <v>38</v>
      </c>
      <c r="F65" s="338"/>
      <c r="G65" s="338"/>
      <c r="H65" s="339"/>
      <c r="I65" s="169">
        <f>SUM(I62:I64)</f>
        <v>25232050</v>
      </c>
      <c r="J65" s="133">
        <f>SUM(J62:J64)</f>
        <v>18803050</v>
      </c>
      <c r="K65" s="134">
        <f>SUM(K62:K64)</f>
        <v>2020000</v>
      </c>
      <c r="L65" s="134">
        <f>SUM(L58:L64)</f>
        <v>0</v>
      </c>
      <c r="M65" s="134">
        <f>SUM(M58:M64)</f>
        <v>0</v>
      </c>
      <c r="N65" s="134">
        <f>SUM(N58:N64)</f>
        <v>0</v>
      </c>
      <c r="O65" s="135">
        <f>SUM(O58:O64)</f>
        <v>0</v>
      </c>
      <c r="P65" s="132">
        <f>SUM(P62:P64)</f>
        <v>20823050</v>
      </c>
      <c r="Q65" s="94">
        <f>SUM(Q62:Q64)</f>
        <v>0</v>
      </c>
      <c r="R65" s="94">
        <f>SUM(R62:R64)</f>
        <v>0</v>
      </c>
      <c r="S65" s="95">
        <f>SUM(S62:S64)</f>
        <v>2020000</v>
      </c>
      <c r="T65" s="58"/>
      <c r="V65" s="57">
        <f>SUM(J65:O65)</f>
        <v>20823050</v>
      </c>
    </row>
    <row r="66" spans="2:22" ht="103.5" customHeight="1" x14ac:dyDescent="0.2">
      <c r="B66" s="38"/>
      <c r="C66" s="364" t="s">
        <v>151</v>
      </c>
      <c r="D66" s="245" t="s">
        <v>221</v>
      </c>
      <c r="E66" s="189" t="s">
        <v>228</v>
      </c>
      <c r="F66" s="51">
        <v>1</v>
      </c>
      <c r="G66" s="184">
        <v>4</v>
      </c>
      <c r="H66" s="116">
        <v>3966357</v>
      </c>
      <c r="I66" s="204">
        <f>+(G66*H66)*F66</f>
        <v>15865428</v>
      </c>
      <c r="J66" s="212">
        <v>15865428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113">
        <f>SUM(J66:O66)</f>
        <v>15865428</v>
      </c>
      <c r="Q66" s="52">
        <v>0</v>
      </c>
      <c r="R66" s="52">
        <v>0</v>
      </c>
      <c r="S66" s="136">
        <v>0</v>
      </c>
      <c r="T66" s="58"/>
      <c r="V66" s="57"/>
    </row>
    <row r="67" spans="2:22" ht="49.5" customHeight="1" x14ac:dyDescent="0.2">
      <c r="B67" s="38"/>
      <c r="C67" s="365"/>
      <c r="D67" s="358"/>
      <c r="E67" s="189" t="s">
        <v>229</v>
      </c>
      <c r="F67" s="158">
        <v>1</v>
      </c>
      <c r="G67" s="158">
        <v>2</v>
      </c>
      <c r="H67" s="46">
        <v>2000000</v>
      </c>
      <c r="I67" s="206">
        <f>+(G67*H67)*F67</f>
        <v>4000000</v>
      </c>
      <c r="J67" s="211">
        <v>4000000</v>
      </c>
      <c r="K67" s="47">
        <v>0</v>
      </c>
      <c r="L67" s="47">
        <v>0</v>
      </c>
      <c r="M67" s="47">
        <v>0</v>
      </c>
      <c r="N67" s="47">
        <v>0</v>
      </c>
      <c r="O67" s="47">
        <v>0</v>
      </c>
      <c r="P67" s="112">
        <f>SUM(J67:O67)</f>
        <v>4000000</v>
      </c>
      <c r="Q67" s="47">
        <v>0</v>
      </c>
      <c r="R67" s="47">
        <v>0</v>
      </c>
      <c r="S67" s="104">
        <v>4000000</v>
      </c>
      <c r="T67" s="58"/>
      <c r="V67" s="57"/>
    </row>
    <row r="68" spans="2:22" ht="18.75" customHeight="1" x14ac:dyDescent="0.2">
      <c r="B68" s="38"/>
      <c r="C68" s="365"/>
      <c r="D68" s="246"/>
      <c r="E68" s="188" t="s">
        <v>230</v>
      </c>
      <c r="F68" s="159">
        <v>1</v>
      </c>
      <c r="G68" s="159">
        <v>2</v>
      </c>
      <c r="H68" s="46">
        <v>2499892</v>
      </c>
      <c r="I68" s="206">
        <f t="shared" ref="I68:I70" si="21">+(G68*H68)*F68</f>
        <v>4999784</v>
      </c>
      <c r="J68" s="211">
        <v>4999784</v>
      </c>
      <c r="K68" s="47">
        <v>0</v>
      </c>
      <c r="L68" s="47">
        <v>0</v>
      </c>
      <c r="M68" s="47">
        <v>0</v>
      </c>
      <c r="N68" s="47">
        <v>0</v>
      </c>
      <c r="O68" s="47">
        <v>0</v>
      </c>
      <c r="P68" s="112">
        <f t="shared" ref="P68:P70" si="22">SUM(J68:O68)</f>
        <v>4999784</v>
      </c>
      <c r="Q68" s="47">
        <v>0</v>
      </c>
      <c r="R68" s="47">
        <v>0</v>
      </c>
      <c r="S68" s="104">
        <v>4999784</v>
      </c>
      <c r="T68" s="58"/>
      <c r="V68" s="57"/>
    </row>
    <row r="69" spans="2:22" ht="18.75" customHeight="1" x14ac:dyDescent="0.2">
      <c r="B69" s="38"/>
      <c r="C69" s="365"/>
      <c r="D69" s="157" t="s">
        <v>214</v>
      </c>
      <c r="E69" s="192" t="s">
        <v>231</v>
      </c>
      <c r="F69" s="159">
        <v>1</v>
      </c>
      <c r="G69" s="159">
        <v>160</v>
      </c>
      <c r="H69" s="46">
        <v>12950</v>
      </c>
      <c r="I69" s="206">
        <f t="shared" si="21"/>
        <v>2072000</v>
      </c>
      <c r="J69" s="211">
        <v>0</v>
      </c>
      <c r="K69" s="200">
        <f>80*H69</f>
        <v>1036000</v>
      </c>
      <c r="L69" s="47">
        <v>0</v>
      </c>
      <c r="M69" s="47">
        <v>0</v>
      </c>
      <c r="N69" s="47">
        <v>0</v>
      </c>
      <c r="O69" s="47">
        <v>0</v>
      </c>
      <c r="P69" s="112">
        <f t="shared" si="22"/>
        <v>1036000</v>
      </c>
      <c r="Q69" s="47">
        <v>0</v>
      </c>
      <c r="R69" s="47">
        <v>0</v>
      </c>
      <c r="S69" s="215">
        <f>K69</f>
        <v>1036000</v>
      </c>
      <c r="T69" s="58"/>
      <c r="V69" s="57"/>
    </row>
    <row r="70" spans="2:22" ht="18.75" customHeight="1" thickBot="1" x14ac:dyDescent="0.25">
      <c r="B70" s="38"/>
      <c r="C70" s="365"/>
      <c r="D70" s="157" t="s">
        <v>216</v>
      </c>
      <c r="E70" s="188" t="s">
        <v>217</v>
      </c>
      <c r="F70" s="159">
        <v>1</v>
      </c>
      <c r="G70" s="159">
        <v>1200</v>
      </c>
      <c r="H70" s="46">
        <v>6150</v>
      </c>
      <c r="I70" s="206">
        <f t="shared" si="21"/>
        <v>7380000</v>
      </c>
      <c r="J70" s="211">
        <v>1599000</v>
      </c>
      <c r="K70" s="200">
        <f>300*H70</f>
        <v>1845000</v>
      </c>
      <c r="L70" s="47">
        <v>0</v>
      </c>
      <c r="M70" s="47">
        <v>0</v>
      </c>
      <c r="N70" s="47">
        <v>0</v>
      </c>
      <c r="O70" s="47">
        <v>0</v>
      </c>
      <c r="P70" s="112">
        <f t="shared" si="22"/>
        <v>3444000</v>
      </c>
      <c r="Q70" s="47">
        <v>0</v>
      </c>
      <c r="R70" s="47">
        <v>0</v>
      </c>
      <c r="S70" s="215">
        <f>K70</f>
        <v>1845000</v>
      </c>
      <c r="T70" s="58"/>
      <c r="V70" s="57"/>
    </row>
    <row r="71" spans="2:22" ht="18.75" customHeight="1" thickBot="1" x14ac:dyDescent="0.25">
      <c r="B71" s="38"/>
      <c r="C71" s="365"/>
      <c r="D71" s="170"/>
      <c r="E71" s="340" t="s">
        <v>38</v>
      </c>
      <c r="F71" s="340"/>
      <c r="G71" s="340"/>
      <c r="H71" s="341"/>
      <c r="I71" s="110">
        <f t="shared" ref="I71:S71" si="23">SUM(I66:I70)</f>
        <v>34317212</v>
      </c>
      <c r="J71" s="59">
        <f t="shared" si="23"/>
        <v>26464212</v>
      </c>
      <c r="K71" s="59">
        <f t="shared" si="23"/>
        <v>2881000</v>
      </c>
      <c r="L71" s="59">
        <f t="shared" si="23"/>
        <v>0</v>
      </c>
      <c r="M71" s="59">
        <f t="shared" si="23"/>
        <v>0</v>
      </c>
      <c r="N71" s="59">
        <f t="shared" si="23"/>
        <v>0</v>
      </c>
      <c r="O71" s="59">
        <f t="shared" si="23"/>
        <v>0</v>
      </c>
      <c r="P71" s="89">
        <f t="shared" si="23"/>
        <v>29345212</v>
      </c>
      <c r="Q71" s="94">
        <f t="shared" si="23"/>
        <v>0</v>
      </c>
      <c r="R71" s="94">
        <f t="shared" si="23"/>
        <v>0</v>
      </c>
      <c r="S71" s="95">
        <f t="shared" si="23"/>
        <v>11880784</v>
      </c>
      <c r="T71" s="58"/>
      <c r="V71" s="57">
        <f>SUM(J71:O71)</f>
        <v>29345212</v>
      </c>
    </row>
    <row r="72" spans="2:22" ht="36" customHeight="1" x14ac:dyDescent="0.2">
      <c r="B72" s="38"/>
      <c r="C72" s="346" t="s">
        <v>152</v>
      </c>
      <c r="D72" s="359" t="s">
        <v>232</v>
      </c>
      <c r="E72" s="360"/>
      <c r="F72" s="181">
        <v>1</v>
      </c>
      <c r="G72" s="193">
        <v>18</v>
      </c>
      <c r="H72" s="171">
        <v>228616</v>
      </c>
      <c r="I72" s="204">
        <f>+(G72*H72)*F72</f>
        <v>4115088</v>
      </c>
      <c r="J72" s="210">
        <v>4115088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113">
        <f>SUM(J72:O72)</f>
        <v>4115088</v>
      </c>
      <c r="Q72" s="52">
        <v>0</v>
      </c>
      <c r="R72" s="52">
        <v>0</v>
      </c>
      <c r="S72" s="136">
        <v>0</v>
      </c>
      <c r="T72" s="53"/>
    </row>
    <row r="73" spans="2:22" ht="18.75" customHeight="1" x14ac:dyDescent="0.2">
      <c r="B73" s="38"/>
      <c r="C73" s="347"/>
      <c r="D73" s="354" t="s">
        <v>233</v>
      </c>
      <c r="E73" s="355"/>
      <c r="F73" s="179">
        <v>1</v>
      </c>
      <c r="G73" s="159">
        <v>5</v>
      </c>
      <c r="H73" s="172">
        <v>3000000</v>
      </c>
      <c r="I73" s="206">
        <f>+(G73*H73)*F73</f>
        <v>15000000</v>
      </c>
      <c r="J73" s="211">
        <v>2200000</v>
      </c>
      <c r="K73" s="200">
        <v>3000000</v>
      </c>
      <c r="L73" s="47">
        <v>0</v>
      </c>
      <c r="M73" s="47">
        <v>0</v>
      </c>
      <c r="N73" s="47">
        <v>0</v>
      </c>
      <c r="O73" s="47">
        <v>0</v>
      </c>
      <c r="P73" s="112">
        <f>SUM(J73:O73)</f>
        <v>5200000</v>
      </c>
      <c r="Q73" s="47">
        <v>0</v>
      </c>
      <c r="R73" s="47">
        <v>800000</v>
      </c>
      <c r="S73" s="104">
        <v>0</v>
      </c>
      <c r="T73" s="53"/>
    </row>
    <row r="74" spans="2:22" ht="18.75" customHeight="1" x14ac:dyDescent="0.2">
      <c r="B74" s="38"/>
      <c r="C74" s="347"/>
      <c r="D74" s="354" t="s">
        <v>234</v>
      </c>
      <c r="E74" s="355"/>
      <c r="F74" s="179">
        <v>1</v>
      </c>
      <c r="G74" s="159">
        <v>5</v>
      </c>
      <c r="H74" s="172">
        <v>4300000</v>
      </c>
      <c r="I74" s="206">
        <f t="shared" ref="I74:I77" si="24">+(G74*H74)*F74</f>
        <v>21500000</v>
      </c>
      <c r="J74" s="211">
        <v>3153333.33</v>
      </c>
      <c r="K74" s="200">
        <v>4300000</v>
      </c>
      <c r="L74" s="47">
        <v>0</v>
      </c>
      <c r="M74" s="47">
        <v>0</v>
      </c>
      <c r="N74" s="47">
        <v>0</v>
      </c>
      <c r="O74" s="47">
        <v>0</v>
      </c>
      <c r="P74" s="112">
        <f t="shared" ref="P74:P77" si="25">SUM(J74:O74)</f>
        <v>7453333.3300000001</v>
      </c>
      <c r="Q74" s="47">
        <v>0</v>
      </c>
      <c r="R74" s="47">
        <v>1146666.67</v>
      </c>
      <c r="S74" s="104">
        <v>0</v>
      </c>
      <c r="T74" s="53"/>
    </row>
    <row r="75" spans="2:22" ht="18.75" customHeight="1" x14ac:dyDescent="0.2">
      <c r="B75" s="38"/>
      <c r="C75" s="347"/>
      <c r="D75" s="354" t="s">
        <v>235</v>
      </c>
      <c r="E75" s="355"/>
      <c r="F75" s="179">
        <v>1</v>
      </c>
      <c r="G75" s="159">
        <v>5</v>
      </c>
      <c r="H75" s="172">
        <v>995237.2</v>
      </c>
      <c r="I75" s="206">
        <f t="shared" si="24"/>
        <v>4976186</v>
      </c>
      <c r="J75" s="211">
        <v>995237.2</v>
      </c>
      <c r="K75" s="200">
        <v>995237.2</v>
      </c>
      <c r="L75" s="47">
        <v>0</v>
      </c>
      <c r="M75" s="47">
        <v>0</v>
      </c>
      <c r="N75" s="47">
        <v>0</v>
      </c>
      <c r="O75" s="47">
        <v>0</v>
      </c>
      <c r="P75" s="112">
        <f t="shared" si="25"/>
        <v>1990474.4</v>
      </c>
      <c r="Q75" s="47">
        <v>0</v>
      </c>
      <c r="R75" s="47">
        <v>0</v>
      </c>
      <c r="S75" s="104">
        <v>0</v>
      </c>
      <c r="T75" s="53"/>
    </row>
    <row r="76" spans="2:22" ht="18.75" customHeight="1" x14ac:dyDescent="0.2">
      <c r="B76" s="38"/>
      <c r="C76" s="348"/>
      <c r="D76" s="354" t="s">
        <v>236</v>
      </c>
      <c r="E76" s="355"/>
      <c r="F76" s="179">
        <v>1</v>
      </c>
      <c r="G76" s="159">
        <v>5</v>
      </c>
      <c r="H76" s="172">
        <v>2000000</v>
      </c>
      <c r="I76" s="206">
        <f t="shared" si="24"/>
        <v>10000000</v>
      </c>
      <c r="J76" s="211">
        <v>2000000</v>
      </c>
      <c r="K76" s="200">
        <v>2000000</v>
      </c>
      <c r="L76" s="47">
        <v>0</v>
      </c>
      <c r="M76" s="47">
        <v>0</v>
      </c>
      <c r="N76" s="47">
        <v>0</v>
      </c>
      <c r="O76" s="47">
        <v>0</v>
      </c>
      <c r="P76" s="112">
        <f t="shared" si="25"/>
        <v>4000000</v>
      </c>
      <c r="Q76" s="47">
        <v>0</v>
      </c>
      <c r="R76" s="47">
        <v>0</v>
      </c>
      <c r="S76" s="104">
        <v>0</v>
      </c>
      <c r="T76" s="53"/>
    </row>
    <row r="77" spans="2:22" ht="18.75" customHeight="1" thickBot="1" x14ac:dyDescent="0.25">
      <c r="B77" s="38"/>
      <c r="C77" s="348"/>
      <c r="D77" s="356" t="s">
        <v>237</v>
      </c>
      <c r="E77" s="357"/>
      <c r="F77" s="179">
        <v>1</v>
      </c>
      <c r="G77" s="159">
        <v>5</v>
      </c>
      <c r="H77" s="172">
        <v>800000</v>
      </c>
      <c r="I77" s="206">
        <f t="shared" si="24"/>
        <v>4000000</v>
      </c>
      <c r="J77" s="211">
        <v>940891</v>
      </c>
      <c r="K77" s="200">
        <v>334040</v>
      </c>
      <c r="L77" s="47">
        <v>0</v>
      </c>
      <c r="M77" s="47">
        <v>0</v>
      </c>
      <c r="N77" s="47">
        <v>0</v>
      </c>
      <c r="O77" s="47">
        <v>0</v>
      </c>
      <c r="P77" s="112">
        <f t="shared" si="25"/>
        <v>1274931</v>
      </c>
      <c r="Q77" s="47">
        <v>0</v>
      </c>
      <c r="R77" s="47">
        <v>0</v>
      </c>
      <c r="S77" s="104">
        <v>0</v>
      </c>
      <c r="T77" s="53"/>
    </row>
    <row r="78" spans="2:22" ht="18.75" customHeight="1" thickBot="1" x14ac:dyDescent="0.25">
      <c r="B78" s="38"/>
      <c r="C78" s="349"/>
      <c r="D78" s="61"/>
      <c r="E78" s="383" t="s">
        <v>38</v>
      </c>
      <c r="F78" s="383"/>
      <c r="G78" s="383"/>
      <c r="H78" s="384"/>
      <c r="I78" s="62">
        <f t="shared" ref="I78:S78" si="26">SUM(I72:I77)</f>
        <v>59591274</v>
      </c>
      <c r="J78" s="63">
        <f t="shared" si="26"/>
        <v>13404549.529999999</v>
      </c>
      <c r="K78" s="63">
        <f t="shared" si="26"/>
        <v>10629277.199999999</v>
      </c>
      <c r="L78" s="63">
        <f t="shared" si="26"/>
        <v>0</v>
      </c>
      <c r="M78" s="63">
        <f t="shared" si="26"/>
        <v>0</v>
      </c>
      <c r="N78" s="63">
        <f t="shared" si="26"/>
        <v>0</v>
      </c>
      <c r="O78" s="63">
        <f t="shared" si="26"/>
        <v>0</v>
      </c>
      <c r="P78" s="98">
        <f t="shared" si="26"/>
        <v>24033826.73</v>
      </c>
      <c r="Q78" s="99">
        <f t="shared" si="26"/>
        <v>0</v>
      </c>
      <c r="R78" s="99">
        <f t="shared" si="26"/>
        <v>1946666.67</v>
      </c>
      <c r="S78" s="99">
        <f t="shared" si="26"/>
        <v>0</v>
      </c>
      <c r="T78" s="58"/>
      <c r="V78" s="57">
        <f>SUM(J78:O78)</f>
        <v>24033826.729999997</v>
      </c>
    </row>
    <row r="79" spans="2:22" ht="25.5" customHeight="1" thickBot="1" x14ac:dyDescent="0.25">
      <c r="B79" s="38"/>
      <c r="C79" s="385" t="s">
        <v>39</v>
      </c>
      <c r="D79" s="386"/>
      <c r="E79" s="386"/>
      <c r="F79" s="386"/>
      <c r="G79" s="386"/>
      <c r="H79" s="386"/>
      <c r="I79" s="64">
        <f t="shared" ref="I79:P79" si="27">+I40+I46+I51+I57+I61+I65+I71+I78</f>
        <v>600000000</v>
      </c>
      <c r="J79" s="64">
        <f t="shared" si="27"/>
        <v>247259224.33000001</v>
      </c>
      <c r="K79" s="64">
        <f t="shared" si="27"/>
        <v>132890445.06</v>
      </c>
      <c r="L79" s="64">
        <f t="shared" si="27"/>
        <v>0</v>
      </c>
      <c r="M79" s="64">
        <f t="shared" si="27"/>
        <v>0</v>
      </c>
      <c r="N79" s="64">
        <f t="shared" si="27"/>
        <v>0</v>
      </c>
      <c r="O79" s="64">
        <f t="shared" si="27"/>
        <v>0</v>
      </c>
      <c r="P79" s="93">
        <f t="shared" si="27"/>
        <v>380149669.38999999</v>
      </c>
      <c r="Q79" s="100">
        <f>+Q78+Q71+Q65+Q61+Q57+Q51+Q46+Q40</f>
        <v>876.45999999903142</v>
      </c>
      <c r="R79" s="92">
        <f>+R78+R71+R65+R61+R57+R51+R46+R40</f>
        <v>13840876.469999999</v>
      </c>
      <c r="S79" s="100">
        <f>+S78+S71+S65+S61+S57+S51+S46+S40</f>
        <v>113560957.53999999</v>
      </c>
      <c r="T79" s="55"/>
      <c r="V79" s="57">
        <f>SUM(J79:O79)</f>
        <v>380149669.38999999</v>
      </c>
    </row>
    <row r="80" spans="2:22" ht="15" thickBot="1" x14ac:dyDescent="0.25">
      <c r="B80" s="38"/>
      <c r="C80" s="44"/>
      <c r="D80" s="387"/>
      <c r="E80" s="387"/>
      <c r="F80" s="387"/>
      <c r="G80" s="387"/>
      <c r="H80" s="387"/>
      <c r="I80" s="387"/>
      <c r="J80" s="387"/>
      <c r="K80" s="387"/>
      <c r="L80" s="387"/>
      <c r="M80" s="387"/>
      <c r="N80" s="387"/>
      <c r="O80" s="387"/>
      <c r="P80" s="387"/>
      <c r="Q80" s="387"/>
      <c r="R80" s="387"/>
      <c r="S80" s="388"/>
      <c r="T80" s="65"/>
    </row>
    <row r="81" spans="2:22" ht="15" customHeight="1" thickBot="1" x14ac:dyDescent="0.25">
      <c r="B81" s="38"/>
      <c r="C81" s="44"/>
      <c r="D81" s="66"/>
      <c r="E81" s="23"/>
      <c r="F81" s="23"/>
      <c r="G81" s="23"/>
      <c r="H81" s="23"/>
      <c r="I81" s="23"/>
      <c r="J81" s="389" t="s">
        <v>33</v>
      </c>
      <c r="K81" s="390"/>
      <c r="L81" s="390"/>
      <c r="M81" s="390"/>
      <c r="N81" s="390"/>
      <c r="O81" s="390"/>
      <c r="P81" s="23"/>
      <c r="Q81" s="23"/>
      <c r="R81" s="23"/>
      <c r="S81" s="65"/>
      <c r="T81" s="65"/>
    </row>
    <row r="82" spans="2:22" ht="15.75" customHeight="1" x14ac:dyDescent="0.2">
      <c r="B82" s="38"/>
      <c r="C82" s="328" t="s">
        <v>40</v>
      </c>
      <c r="D82" s="330" t="s">
        <v>41</v>
      </c>
      <c r="E82" s="331"/>
      <c r="F82" s="334" t="s">
        <v>124</v>
      </c>
      <c r="G82" s="334" t="s">
        <v>125</v>
      </c>
      <c r="H82" s="336" t="s">
        <v>126</v>
      </c>
      <c r="I82" s="397" t="s">
        <v>42</v>
      </c>
      <c r="J82" s="67"/>
      <c r="K82" s="67"/>
      <c r="L82" s="67"/>
      <c r="M82" s="67"/>
      <c r="N82" s="67"/>
      <c r="O82" s="67"/>
      <c r="P82" s="366" t="s">
        <v>34</v>
      </c>
      <c r="Q82" s="368" t="s">
        <v>35</v>
      </c>
      <c r="R82" s="368" t="s">
        <v>36</v>
      </c>
      <c r="S82" s="370" t="s">
        <v>37</v>
      </c>
      <c r="T82" s="40"/>
    </row>
    <row r="83" spans="2:22" ht="23.25" customHeight="1" thickBot="1" x14ac:dyDescent="0.25">
      <c r="B83" s="38"/>
      <c r="C83" s="329"/>
      <c r="D83" s="332"/>
      <c r="E83" s="333"/>
      <c r="F83" s="335"/>
      <c r="G83" s="335"/>
      <c r="H83" s="337"/>
      <c r="I83" s="398"/>
      <c r="J83" s="68" t="s">
        <v>43</v>
      </c>
      <c r="K83" s="68" t="s">
        <v>44</v>
      </c>
      <c r="L83" s="68" t="s">
        <v>45</v>
      </c>
      <c r="M83" s="68" t="s">
        <v>46</v>
      </c>
      <c r="N83" s="68" t="s">
        <v>47</v>
      </c>
      <c r="O83" s="68" t="s">
        <v>48</v>
      </c>
      <c r="P83" s="403"/>
      <c r="Q83" s="391"/>
      <c r="R83" s="391"/>
      <c r="S83" s="392"/>
      <c r="T83" s="40"/>
    </row>
    <row r="84" spans="2:22" ht="37.5" customHeight="1" x14ac:dyDescent="0.2">
      <c r="B84" s="38"/>
      <c r="C84" s="329"/>
      <c r="D84" s="399" t="s">
        <v>238</v>
      </c>
      <c r="E84" s="400"/>
      <c r="F84" s="181">
        <v>1</v>
      </c>
      <c r="G84" s="181">
        <v>6</v>
      </c>
      <c r="H84" s="171">
        <v>1833300</v>
      </c>
      <c r="I84" s="69">
        <v>0</v>
      </c>
      <c r="J84" s="45">
        <v>0</v>
      </c>
      <c r="K84" s="45">
        <v>0</v>
      </c>
      <c r="L84" s="45">
        <v>0</v>
      </c>
      <c r="M84" s="45">
        <v>0</v>
      </c>
      <c r="N84" s="45">
        <v>0</v>
      </c>
      <c r="O84" s="45">
        <v>0</v>
      </c>
      <c r="P84" s="101">
        <f>SUM(J84:O84)</f>
        <v>0</v>
      </c>
      <c r="Q84" s="70">
        <v>0</v>
      </c>
      <c r="R84" s="70">
        <v>0</v>
      </c>
      <c r="S84" s="102">
        <v>0</v>
      </c>
      <c r="T84" s="40"/>
    </row>
    <row r="85" spans="2:22" ht="49.5" customHeight="1" thickBot="1" x14ac:dyDescent="0.25">
      <c r="B85" s="38"/>
      <c r="C85" s="329"/>
      <c r="D85" s="401" t="s">
        <v>239</v>
      </c>
      <c r="E85" s="402"/>
      <c r="F85" s="179">
        <v>1</v>
      </c>
      <c r="G85" s="179">
        <v>300</v>
      </c>
      <c r="H85" s="172">
        <v>23334</v>
      </c>
      <c r="I85" s="60">
        <v>0</v>
      </c>
      <c r="J85" s="47">
        <v>0</v>
      </c>
      <c r="K85" s="47">
        <v>0</v>
      </c>
      <c r="L85" s="47">
        <v>0</v>
      </c>
      <c r="M85" s="47">
        <v>0</v>
      </c>
      <c r="N85" s="47">
        <v>0</v>
      </c>
      <c r="O85" s="47">
        <v>0</v>
      </c>
      <c r="P85" s="103">
        <f>SUM(J85:O85)</f>
        <v>0</v>
      </c>
      <c r="Q85" s="71">
        <v>0</v>
      </c>
      <c r="R85" s="71">
        <v>0</v>
      </c>
      <c r="S85" s="104">
        <v>0</v>
      </c>
      <c r="T85" s="53"/>
    </row>
    <row r="86" spans="2:22" ht="19.5" customHeight="1" thickBot="1" x14ac:dyDescent="0.25">
      <c r="B86" s="38"/>
      <c r="C86" s="393" t="s">
        <v>49</v>
      </c>
      <c r="D86" s="394"/>
      <c r="E86" s="394"/>
      <c r="F86" s="394"/>
      <c r="G86" s="394"/>
      <c r="H86" s="395"/>
      <c r="I86" s="72">
        <f t="shared" ref="I86:S86" si="28">SUM(I84:I85)</f>
        <v>0</v>
      </c>
      <c r="J86" s="63">
        <f t="shared" si="28"/>
        <v>0</v>
      </c>
      <c r="K86" s="63">
        <f t="shared" si="28"/>
        <v>0</v>
      </c>
      <c r="L86" s="63">
        <f t="shared" si="28"/>
        <v>0</v>
      </c>
      <c r="M86" s="63">
        <f t="shared" si="28"/>
        <v>0</v>
      </c>
      <c r="N86" s="63">
        <f t="shared" si="28"/>
        <v>0</v>
      </c>
      <c r="O86" s="63">
        <f t="shared" si="28"/>
        <v>0</v>
      </c>
      <c r="P86" s="91">
        <f t="shared" si="28"/>
        <v>0</v>
      </c>
      <c r="Q86" s="94">
        <f t="shared" si="28"/>
        <v>0</v>
      </c>
      <c r="R86" s="94">
        <f t="shared" si="28"/>
        <v>0</v>
      </c>
      <c r="S86" s="95">
        <f t="shared" si="28"/>
        <v>0</v>
      </c>
      <c r="T86" s="58"/>
      <c r="V86" s="57">
        <f>SUM(J86:O86)</f>
        <v>0</v>
      </c>
    </row>
    <row r="87" spans="2:22" ht="15.75" x14ac:dyDescent="0.25">
      <c r="B87" s="38"/>
      <c r="C87" s="141" t="s">
        <v>128</v>
      </c>
      <c r="D87" s="73"/>
      <c r="E87" s="74"/>
      <c r="F87" s="74"/>
      <c r="G87" s="74"/>
      <c r="H87" s="74"/>
      <c r="I87" s="75"/>
      <c r="J87" s="75"/>
      <c r="K87" s="75"/>
      <c r="L87" s="75"/>
      <c r="M87" s="75"/>
      <c r="N87" s="76"/>
      <c r="O87" s="76"/>
      <c r="P87" s="77"/>
      <c r="Q87" s="77"/>
      <c r="R87" s="77"/>
      <c r="S87" s="3"/>
      <c r="T87" s="78"/>
    </row>
    <row r="88" spans="2:22" ht="15.75" x14ac:dyDescent="0.25">
      <c r="B88" s="38"/>
      <c r="C88" s="141" t="s">
        <v>129</v>
      </c>
      <c r="D88" s="10"/>
      <c r="E88" s="10"/>
      <c r="F88" s="10"/>
      <c r="G88" s="10"/>
      <c r="H88" s="10"/>
      <c r="I88" s="3"/>
      <c r="J88" s="3"/>
      <c r="K88" s="3"/>
      <c r="L88" s="3"/>
      <c r="M88" s="3"/>
      <c r="N88" s="77"/>
      <c r="O88" s="77"/>
      <c r="P88" s="77"/>
      <c r="Q88" s="77"/>
      <c r="R88" s="77"/>
      <c r="S88" s="3"/>
      <c r="T88" s="6"/>
    </row>
    <row r="89" spans="2:22" ht="15.75" x14ac:dyDescent="0.25">
      <c r="B89" s="38"/>
      <c r="C89" s="141" t="s">
        <v>130</v>
      </c>
      <c r="D89" s="10"/>
      <c r="E89" s="10"/>
      <c r="F89" s="10"/>
      <c r="G89" s="10"/>
      <c r="H89" s="10"/>
      <c r="I89" s="3"/>
      <c r="J89" s="3"/>
      <c r="K89" s="3"/>
      <c r="L89" s="3"/>
      <c r="M89" s="3"/>
      <c r="N89" s="77"/>
      <c r="O89" s="77"/>
      <c r="P89" s="77"/>
      <c r="Q89" s="77"/>
      <c r="R89" s="77"/>
      <c r="S89" s="3"/>
      <c r="T89" s="6"/>
    </row>
    <row r="90" spans="2:22" x14ac:dyDescent="0.2">
      <c r="B90" s="38"/>
      <c r="C90" s="10"/>
      <c r="D90" s="10"/>
      <c r="E90" s="10"/>
      <c r="F90" s="10"/>
      <c r="G90" s="10"/>
      <c r="H90" s="10"/>
      <c r="I90" s="3"/>
      <c r="J90" s="3"/>
      <c r="K90" s="3"/>
      <c r="L90" s="3"/>
      <c r="M90" s="3"/>
      <c r="N90" s="77"/>
      <c r="O90" s="77"/>
      <c r="P90" s="77"/>
      <c r="Q90" s="77"/>
      <c r="R90" s="77"/>
      <c r="S90" s="3"/>
      <c r="T90" s="6"/>
    </row>
    <row r="91" spans="2:22" ht="39.950000000000003" customHeight="1" x14ac:dyDescent="0.2">
      <c r="B91" s="38"/>
      <c r="C91" s="10"/>
      <c r="D91" s="10"/>
      <c r="E91" s="10"/>
      <c r="F91" s="10"/>
      <c r="G91" s="10"/>
      <c r="H91" s="10"/>
      <c r="I91" s="3"/>
      <c r="J91" s="3"/>
      <c r="K91" s="3"/>
      <c r="L91" s="3"/>
      <c r="M91" s="3"/>
      <c r="N91" s="77"/>
      <c r="O91" s="77"/>
      <c r="T91" s="79"/>
      <c r="U91" s="2"/>
    </row>
    <row r="92" spans="2:22" ht="14.25" customHeight="1" x14ac:dyDescent="0.2">
      <c r="B92" s="38"/>
      <c r="C92" s="10"/>
      <c r="D92" s="10"/>
      <c r="E92" s="10"/>
      <c r="F92" s="10"/>
      <c r="G92" s="10"/>
      <c r="H92" s="10"/>
      <c r="I92" s="3"/>
      <c r="J92" s="3"/>
      <c r="K92" s="3"/>
      <c r="L92" s="3"/>
      <c r="M92" s="3"/>
      <c r="N92" s="77"/>
      <c r="O92" s="77"/>
      <c r="T92" s="6"/>
      <c r="U92" s="2"/>
    </row>
    <row r="93" spans="2:22" ht="15" x14ac:dyDescent="0.2">
      <c r="B93" s="38"/>
      <c r="C93" s="382" t="s">
        <v>50</v>
      </c>
      <c r="D93" s="382"/>
      <c r="F93" s="382" t="s">
        <v>51</v>
      </c>
      <c r="G93" s="382"/>
      <c r="H93" s="382"/>
      <c r="I93" s="3"/>
      <c r="J93" s="382" t="s">
        <v>52</v>
      </c>
      <c r="K93" s="382"/>
      <c r="L93" s="382"/>
      <c r="N93" s="77"/>
      <c r="O93" s="77"/>
      <c r="P93" s="396"/>
      <c r="Q93" s="396"/>
      <c r="R93" s="396"/>
      <c r="S93" s="396"/>
      <c r="T93" s="6"/>
      <c r="U93" s="2"/>
    </row>
    <row r="94" spans="2:22" ht="15" x14ac:dyDescent="0.2">
      <c r="B94" s="38"/>
      <c r="C94" s="381" t="s">
        <v>244</v>
      </c>
      <c r="D94" s="381"/>
      <c r="F94" s="381" t="s">
        <v>241</v>
      </c>
      <c r="G94" s="381"/>
      <c r="H94" s="381"/>
      <c r="I94" s="3"/>
      <c r="J94" s="381" t="s">
        <v>53</v>
      </c>
      <c r="K94" s="381"/>
      <c r="L94" s="381"/>
      <c r="N94" s="77"/>
      <c r="O94" s="77"/>
      <c r="P94" s="3"/>
      <c r="Q94" s="3"/>
      <c r="R94" s="3"/>
      <c r="S94" s="3"/>
      <c r="T94" s="80"/>
      <c r="U94" s="2"/>
    </row>
    <row r="95" spans="2:22" x14ac:dyDescent="0.2">
      <c r="B95" s="38"/>
      <c r="C95" s="381" t="s">
        <v>245</v>
      </c>
      <c r="D95" s="381"/>
      <c r="F95" s="381" t="s">
        <v>242</v>
      </c>
      <c r="G95" s="381"/>
      <c r="H95" s="381"/>
      <c r="I95" s="3"/>
      <c r="J95" s="381" t="s">
        <v>54</v>
      </c>
      <c r="K95" s="381"/>
      <c r="L95" s="381"/>
      <c r="N95" s="77"/>
      <c r="O95" s="77"/>
      <c r="P95" s="3"/>
      <c r="Q95" s="3"/>
      <c r="R95" s="3"/>
      <c r="S95" s="3"/>
      <c r="T95" s="81"/>
    </row>
    <row r="96" spans="2:22" x14ac:dyDescent="0.2">
      <c r="B96" s="38"/>
      <c r="C96" s="12"/>
      <c r="D96" s="12"/>
      <c r="F96" s="381" t="s">
        <v>243</v>
      </c>
      <c r="G96" s="381"/>
      <c r="H96" s="381"/>
      <c r="I96" s="3"/>
      <c r="J96" s="381" t="s">
        <v>55</v>
      </c>
      <c r="K96" s="381"/>
      <c r="L96" s="381"/>
      <c r="N96" s="82"/>
      <c r="O96" s="82"/>
      <c r="P96" s="82"/>
      <c r="Q96" s="82"/>
      <c r="R96" s="82"/>
      <c r="S96" s="12"/>
      <c r="T96" s="81"/>
    </row>
    <row r="97" spans="2:20" ht="15" thickBot="1" x14ac:dyDescent="0.25">
      <c r="B97" s="83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5"/>
      <c r="O97" s="85"/>
      <c r="P97" s="86"/>
      <c r="Q97" s="86"/>
      <c r="R97" s="86"/>
      <c r="S97" s="86"/>
      <c r="T97" s="87"/>
    </row>
    <row r="98" spans="2:20" x14ac:dyDescent="0.2">
      <c r="C98" s="10"/>
      <c r="D98" s="10"/>
      <c r="E98" s="3"/>
      <c r="F98" s="3"/>
      <c r="G98" s="3"/>
      <c r="H98" s="3"/>
      <c r="I98" s="9"/>
      <c r="J98" s="9"/>
      <c r="K98" s="9"/>
      <c r="L98" s="9"/>
      <c r="M98" s="3"/>
      <c r="N98" s="88"/>
      <c r="O98" s="88"/>
    </row>
    <row r="99" spans="2:20" x14ac:dyDescent="0.2">
      <c r="C99" s="10"/>
      <c r="D99" s="10"/>
      <c r="E99" s="3"/>
      <c r="F99" s="3"/>
      <c r="G99" s="3"/>
      <c r="H99" s="3"/>
      <c r="I99" s="9"/>
      <c r="J99" s="9"/>
      <c r="K99" s="9"/>
      <c r="L99" s="9"/>
      <c r="M99" s="3"/>
      <c r="N99" s="9"/>
      <c r="O99" s="9"/>
    </row>
    <row r="100" spans="2:20" x14ac:dyDescent="0.2">
      <c r="C100" s="10"/>
      <c r="D100" s="10"/>
      <c r="E100" s="3"/>
      <c r="F100" s="3"/>
      <c r="G100" s="3"/>
      <c r="H100" s="3"/>
      <c r="I100" s="9"/>
      <c r="J100" s="9"/>
      <c r="K100" s="9"/>
      <c r="L100" s="9"/>
      <c r="M100" s="3"/>
      <c r="N100" s="9"/>
      <c r="O100" s="9"/>
      <c r="P100" s="3"/>
      <c r="Q100" s="3"/>
      <c r="R100" s="3"/>
      <c r="S100" s="3"/>
      <c r="T100" s="3"/>
    </row>
    <row r="101" spans="2:20" x14ac:dyDescent="0.2">
      <c r="C101" s="10"/>
      <c r="D101" s="10"/>
      <c r="E101" s="3"/>
      <c r="F101" s="3"/>
      <c r="G101" s="3"/>
      <c r="H101" s="3"/>
      <c r="I101" s="9"/>
      <c r="J101" s="9"/>
      <c r="K101" s="9"/>
      <c r="L101" s="9"/>
      <c r="M101" s="3"/>
      <c r="N101" s="9"/>
      <c r="O101" s="9"/>
      <c r="P101" s="3"/>
      <c r="Q101" s="3"/>
      <c r="R101" s="3"/>
      <c r="S101" s="3"/>
      <c r="T101" s="3"/>
    </row>
    <row r="102" spans="2:20" x14ac:dyDescent="0.2">
      <c r="C102" s="10"/>
      <c r="D102" s="10"/>
      <c r="E102" s="3"/>
      <c r="F102" s="3"/>
      <c r="G102" s="3"/>
      <c r="H102" s="3"/>
      <c r="I102" s="9"/>
      <c r="J102" s="9"/>
      <c r="K102" s="9"/>
      <c r="L102" s="9"/>
      <c r="M102" s="3"/>
      <c r="N102" s="9"/>
      <c r="O102" s="9"/>
      <c r="P102" s="3"/>
      <c r="Q102" s="3"/>
      <c r="R102" s="3"/>
      <c r="S102" s="3"/>
      <c r="T102" s="3"/>
    </row>
    <row r="103" spans="2:20" x14ac:dyDescent="0.2">
      <c r="C103" s="10"/>
      <c r="D103" s="10"/>
      <c r="E103" s="3"/>
      <c r="F103" s="3"/>
      <c r="G103" s="3"/>
      <c r="H103" s="3"/>
      <c r="I103" s="9"/>
      <c r="J103" s="9"/>
      <c r="K103" s="9"/>
      <c r="L103" s="9"/>
      <c r="M103" s="3"/>
      <c r="N103" s="9"/>
      <c r="O103" s="9"/>
      <c r="P103" s="3"/>
      <c r="Q103" s="3"/>
      <c r="R103" s="3"/>
      <c r="S103" s="3"/>
      <c r="T103" s="3"/>
    </row>
    <row r="104" spans="2:20" x14ac:dyDescent="0.2">
      <c r="C104" s="10"/>
      <c r="D104" s="10"/>
      <c r="E104" s="3"/>
      <c r="F104" s="3"/>
      <c r="G104" s="3"/>
      <c r="H104" s="3"/>
      <c r="I104" s="9"/>
      <c r="J104" s="9"/>
      <c r="K104" s="9"/>
      <c r="L104" s="9"/>
      <c r="M104" s="3"/>
      <c r="N104" s="9"/>
      <c r="O104" s="9"/>
      <c r="P104" s="3"/>
      <c r="Q104" s="3"/>
      <c r="R104" s="3"/>
      <c r="S104" s="3"/>
      <c r="T104" s="3"/>
    </row>
  </sheetData>
  <mergeCells count="146">
    <mergeCell ref="P9:P10"/>
    <mergeCell ref="Q9:R10"/>
    <mergeCell ref="N9:O10"/>
    <mergeCell ref="E7:E8"/>
    <mergeCell ref="J7:K7"/>
    <mergeCell ref="F7:H8"/>
    <mergeCell ref="C9:C10"/>
    <mergeCell ref="D9:D10"/>
    <mergeCell ref="I9:I10"/>
    <mergeCell ref="F9:H9"/>
    <mergeCell ref="F10:H10"/>
    <mergeCell ref="G17:H17"/>
    <mergeCell ref="I17:J17"/>
    <mergeCell ref="C12:D12"/>
    <mergeCell ref="E12:F12"/>
    <mergeCell ref="G12:H12"/>
    <mergeCell ref="I12:J12"/>
    <mergeCell ref="C16:D16"/>
    <mergeCell ref="E16:F16"/>
    <mergeCell ref="G16:H16"/>
    <mergeCell ref="I16:J16"/>
    <mergeCell ref="C13:D13"/>
    <mergeCell ref="E13:F13"/>
    <mergeCell ref="G13:H13"/>
    <mergeCell ref="I13:J13"/>
    <mergeCell ref="C17:D17"/>
    <mergeCell ref="E17:F17"/>
    <mergeCell ref="C14:D14"/>
    <mergeCell ref="C15:D15"/>
    <mergeCell ref="E14:F14"/>
    <mergeCell ref="E15:F15"/>
    <mergeCell ref="G14:H14"/>
    <mergeCell ref="G15:H15"/>
    <mergeCell ref="F96:H96"/>
    <mergeCell ref="J96:L96"/>
    <mergeCell ref="C93:D93"/>
    <mergeCell ref="F93:H93"/>
    <mergeCell ref="J93:L93"/>
    <mergeCell ref="E78:H78"/>
    <mergeCell ref="C79:H79"/>
    <mergeCell ref="D80:S80"/>
    <mergeCell ref="J81:O81"/>
    <mergeCell ref="Q82:Q83"/>
    <mergeCell ref="R82:R83"/>
    <mergeCell ref="S82:S83"/>
    <mergeCell ref="C86:H86"/>
    <mergeCell ref="P93:S93"/>
    <mergeCell ref="C94:D94"/>
    <mergeCell ref="F94:H94"/>
    <mergeCell ref="J94:L94"/>
    <mergeCell ref="I82:I83"/>
    <mergeCell ref="D84:E84"/>
    <mergeCell ref="D85:E85"/>
    <mergeCell ref="P82:P83"/>
    <mergeCell ref="C95:D95"/>
    <mergeCell ref="F95:H95"/>
    <mergeCell ref="J95:L95"/>
    <mergeCell ref="P20:P21"/>
    <mergeCell ref="Q20:Q21"/>
    <mergeCell ref="R20:R21"/>
    <mergeCell ref="S20:S21"/>
    <mergeCell ref="C20:C21"/>
    <mergeCell ref="D20:D21"/>
    <mergeCell ref="E20:E21"/>
    <mergeCell ref="F20:F21"/>
    <mergeCell ref="G20:G21"/>
    <mergeCell ref="H20:H21"/>
    <mergeCell ref="I20:I21"/>
    <mergeCell ref="J20:O20"/>
    <mergeCell ref="C82:C85"/>
    <mergeCell ref="D82:E83"/>
    <mergeCell ref="F82:F83"/>
    <mergeCell ref="G82:G83"/>
    <mergeCell ref="H82:H83"/>
    <mergeCell ref="E65:H65"/>
    <mergeCell ref="E71:H71"/>
    <mergeCell ref="E61:H61"/>
    <mergeCell ref="E57:H57"/>
    <mergeCell ref="C72:C78"/>
    <mergeCell ref="C52:C57"/>
    <mergeCell ref="C58:C61"/>
    <mergeCell ref="D75:E75"/>
    <mergeCell ref="D76:E76"/>
    <mergeCell ref="D77:E77"/>
    <mergeCell ref="D52:D54"/>
    <mergeCell ref="D66:D68"/>
    <mergeCell ref="D72:E72"/>
    <mergeCell ref="D73:E73"/>
    <mergeCell ref="D74:E74"/>
    <mergeCell ref="C62:C65"/>
    <mergeCell ref="C66:C71"/>
    <mergeCell ref="R11:S12"/>
    <mergeCell ref="R13:S16"/>
    <mergeCell ref="R17:S18"/>
    <mergeCell ref="P2:Q2"/>
    <mergeCell ref="P3:Q3"/>
    <mergeCell ref="P4:S5"/>
    <mergeCell ref="R3:S3"/>
    <mergeCell ref="R2:S2"/>
    <mergeCell ref="L7:M7"/>
    <mergeCell ref="L8:M8"/>
    <mergeCell ref="L9:M10"/>
    <mergeCell ref="Q7:R7"/>
    <mergeCell ref="Q8:R8"/>
    <mergeCell ref="N8:O8"/>
    <mergeCell ref="C6:S6"/>
    <mergeCell ref="C7:C8"/>
    <mergeCell ref="N7:O7"/>
    <mergeCell ref="J8:K8"/>
    <mergeCell ref="C2:C5"/>
    <mergeCell ref="D2:O5"/>
    <mergeCell ref="C11:J11"/>
    <mergeCell ref="K11:O11"/>
    <mergeCell ref="D7:D8"/>
    <mergeCell ref="P11:Q12"/>
    <mergeCell ref="P13:Q16"/>
    <mergeCell ref="P17:Q18"/>
    <mergeCell ref="J19:O19"/>
    <mergeCell ref="I14:J14"/>
    <mergeCell ref="I15:J15"/>
    <mergeCell ref="L14:M14"/>
    <mergeCell ref="L15:M15"/>
    <mergeCell ref="N14:O14"/>
    <mergeCell ref="N15:O15"/>
    <mergeCell ref="N12:O12"/>
    <mergeCell ref="N13:O13"/>
    <mergeCell ref="N16:O16"/>
    <mergeCell ref="N17:O17"/>
    <mergeCell ref="L12:M12"/>
    <mergeCell ref="L13:M13"/>
    <mergeCell ref="L16:M16"/>
    <mergeCell ref="L17:M17"/>
    <mergeCell ref="L18:M18"/>
    <mergeCell ref="N18:O18"/>
    <mergeCell ref="C19:E19"/>
    <mergeCell ref="F19:H19"/>
    <mergeCell ref="C18:D18"/>
    <mergeCell ref="E18:F18"/>
    <mergeCell ref="G18:H18"/>
    <mergeCell ref="E46:H46"/>
    <mergeCell ref="E40:H40"/>
    <mergeCell ref="C22:D40"/>
    <mergeCell ref="E51:H51"/>
    <mergeCell ref="C47:C51"/>
    <mergeCell ref="C42:C46"/>
    <mergeCell ref="D47:D48"/>
  </mergeCells>
  <conditionalFormatting sqref="E18">
    <cfRule type="expression" dxfId="21" priority="28">
      <formula>$E$18=$N$7</formula>
    </cfRule>
    <cfRule type="expression" dxfId="20" priority="29">
      <formula>$E$18&lt;&gt;$N$7</formula>
    </cfRule>
  </conditionalFormatting>
  <conditionalFormatting sqref="G18">
    <cfRule type="expression" dxfId="19" priority="3">
      <formula>$G$18&lt;&gt;100%</formula>
    </cfRule>
    <cfRule type="expression" dxfId="18" priority="4">
      <formula>$G$18=100%</formula>
    </cfRule>
  </conditionalFormatting>
  <conditionalFormatting sqref="L18">
    <cfRule type="expression" dxfId="17" priority="30">
      <formula>$L$18=$N$8</formula>
    </cfRule>
    <cfRule type="expression" dxfId="16" priority="31">
      <formula>$L$18&lt;&gt;$N$8</formula>
    </cfRule>
  </conditionalFormatting>
  <conditionalFormatting sqref="P40">
    <cfRule type="expression" dxfId="15" priority="1">
      <formula>$V$40&lt;&gt;$P$40</formula>
    </cfRule>
    <cfRule type="expression" dxfId="14" priority="2">
      <formula>$V$40=$P$40</formula>
    </cfRule>
  </conditionalFormatting>
  <conditionalFormatting sqref="P46">
    <cfRule type="expression" dxfId="13" priority="18">
      <formula>$V$46&lt;&gt;$P$46</formula>
    </cfRule>
    <cfRule type="expression" dxfId="12" priority="19">
      <formula>$V$46=$P$46</formula>
    </cfRule>
  </conditionalFormatting>
  <conditionalFormatting sqref="P51">
    <cfRule type="expression" dxfId="11" priority="15">
      <formula>$V$51=$P$51</formula>
    </cfRule>
    <cfRule type="expression" dxfId="10" priority="16">
      <formula>$V$51&lt;&gt;$P$51</formula>
    </cfRule>
  </conditionalFormatting>
  <conditionalFormatting sqref="P57 P61">
    <cfRule type="expression" dxfId="9" priority="13">
      <formula>$V$57=$P$57</formula>
    </cfRule>
    <cfRule type="expression" dxfId="8" priority="14">
      <formula>$V$57&lt;&gt;$P$57</formula>
    </cfRule>
  </conditionalFormatting>
  <conditionalFormatting sqref="P65 P71">
    <cfRule type="expression" dxfId="7" priority="11">
      <formula>$V$65=$P$65</formula>
    </cfRule>
    <cfRule type="expression" dxfId="6" priority="12">
      <formula>$V$65&lt;&gt;$P$65</formula>
    </cfRule>
  </conditionalFormatting>
  <conditionalFormatting sqref="P78">
    <cfRule type="expression" dxfId="5" priority="9">
      <formula>$V$78=$P$78</formula>
    </cfRule>
    <cfRule type="expression" dxfId="4" priority="10">
      <formula>$V$78&lt;&gt;$P$78</formula>
    </cfRule>
  </conditionalFormatting>
  <conditionalFormatting sqref="P79">
    <cfRule type="expression" dxfId="3" priority="7">
      <formula>$V$79=$P$79</formula>
    </cfRule>
    <cfRule type="expression" dxfId="2" priority="8">
      <formula>$V$79&lt;&gt;$P$79</formula>
    </cfRule>
  </conditionalFormatting>
  <conditionalFormatting sqref="P86">
    <cfRule type="expression" dxfId="1" priority="5">
      <formula>$P$86=$P$86</formula>
    </cfRule>
    <cfRule type="expression" dxfId="0" priority="6">
      <formula>$V$86&lt;&gt;$P$86</formula>
    </cfRule>
  </conditionalFormatting>
  <pageMargins left="0.7" right="0.7" top="0.75" bottom="0.75" header="0.3" footer="0.3"/>
  <pageSetup scale="23" fitToHeight="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'Bases (para ocultar)'!$A$3:$A$14</xm:f>
          </x14:formula1>
          <xm:sqref>F19 J21:O21 I13:J17 N13:O17</xm:sqref>
        </x14:dataValidation>
        <x14:dataValidation type="list" allowBlank="1" showInputMessage="1" showErrorMessage="1" xr:uid="{00000000-0002-0000-0000-000001000000}">
          <x14:formula1>
            <xm:f>'Bases (para ocultar)'!$G$3:$G$35</xm:f>
          </x14:formula1>
          <xm:sqref>D7:D8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8"/>
  <sheetViews>
    <sheetView showGridLines="0" view="pageBreakPreview" topLeftCell="A4" zoomScale="70" zoomScaleNormal="80" zoomScaleSheetLayoutView="70" workbookViewId="0">
      <selection activeCell="H8" sqref="H8:K8"/>
    </sheetView>
  </sheetViews>
  <sheetFormatPr baseColWidth="10" defaultColWidth="0" defaultRowHeight="15" x14ac:dyDescent="0.25"/>
  <cols>
    <col min="1" max="1" width="5.140625" style="2" customWidth="1"/>
    <col min="2" max="2" width="20.28515625" style="2" customWidth="1"/>
    <col min="3" max="3" width="6.28515625" style="2" customWidth="1"/>
    <col min="4" max="4" width="35.28515625" style="2" customWidth="1"/>
    <col min="5" max="5" width="37" style="2" customWidth="1"/>
    <col min="6" max="6" width="22" style="4" customWidth="1"/>
    <col min="7" max="7" width="13.85546875" style="2" customWidth="1"/>
    <col min="8" max="8" width="11.42578125" style="2" customWidth="1"/>
    <col min="9" max="9" width="12.28515625" style="2" customWidth="1"/>
    <col min="10" max="10" width="11.42578125" style="2" customWidth="1"/>
    <col min="11" max="11" width="12.42578125" style="2" customWidth="1"/>
    <col min="12" max="12" width="4.85546875" style="2" customWidth="1"/>
    <col min="13" max="16" width="0" style="2" hidden="1" customWidth="1"/>
    <col min="17" max="16384" width="11.42578125" style="2" hidden="1"/>
  </cols>
  <sheetData>
    <row r="1" spans="2:11" ht="15.75" thickBot="1" x14ac:dyDescent="0.3"/>
    <row r="2" spans="2:11" ht="23.25" customHeight="1" x14ac:dyDescent="0.25">
      <c r="B2" s="27"/>
      <c r="C2" s="307" t="s">
        <v>164</v>
      </c>
      <c r="D2" s="308"/>
      <c r="E2" s="308"/>
      <c r="F2" s="308"/>
      <c r="G2" s="308"/>
      <c r="H2" s="276" t="s">
        <v>185</v>
      </c>
      <c r="I2" s="277"/>
      <c r="J2" s="288">
        <v>45782</v>
      </c>
      <c r="K2" s="289"/>
    </row>
    <row r="3" spans="2:11" ht="15" customHeight="1" x14ac:dyDescent="0.25">
      <c r="B3" s="28"/>
      <c r="C3" s="310"/>
      <c r="D3" s="311"/>
      <c r="E3" s="311"/>
      <c r="F3" s="311"/>
      <c r="G3" s="311"/>
      <c r="H3" s="467" t="s">
        <v>120</v>
      </c>
      <c r="I3" s="468"/>
      <c r="J3" s="471" t="s">
        <v>56</v>
      </c>
      <c r="K3" s="472"/>
    </row>
    <row r="4" spans="2:11" ht="15" customHeight="1" x14ac:dyDescent="0.25">
      <c r="B4" s="28"/>
      <c r="C4" s="310"/>
      <c r="D4" s="311"/>
      <c r="E4" s="311"/>
      <c r="F4" s="311"/>
      <c r="G4" s="311"/>
      <c r="H4" s="469"/>
      <c r="I4" s="470"/>
      <c r="J4" s="473"/>
      <c r="K4" s="474"/>
    </row>
    <row r="5" spans="2:11" ht="21.75" customHeight="1" x14ac:dyDescent="0.25">
      <c r="B5" s="28"/>
      <c r="C5" s="310"/>
      <c r="D5" s="311"/>
      <c r="E5" s="311"/>
      <c r="F5" s="311"/>
      <c r="G5" s="311"/>
      <c r="H5" s="280" t="s">
        <v>57</v>
      </c>
      <c r="I5" s="281"/>
      <c r="J5" s="281"/>
      <c r="K5" s="282"/>
    </row>
    <row r="6" spans="2:11" ht="31.5" customHeight="1" thickBot="1" x14ac:dyDescent="0.3">
      <c r="B6" s="29"/>
      <c r="C6" s="313"/>
      <c r="D6" s="314"/>
      <c r="E6" s="314"/>
      <c r="F6" s="314"/>
      <c r="G6" s="314"/>
      <c r="H6" s="283"/>
      <c r="I6" s="284"/>
      <c r="J6" s="284"/>
      <c r="K6" s="285"/>
    </row>
    <row r="7" spans="2:11" ht="15.75" thickBot="1" x14ac:dyDescent="0.3">
      <c r="B7" s="143"/>
      <c r="K7" s="80"/>
    </row>
    <row r="8" spans="2:11" ht="21" customHeight="1" thickBot="1" x14ac:dyDescent="0.3">
      <c r="B8" s="462" t="s">
        <v>58</v>
      </c>
      <c r="C8" s="463"/>
      <c r="D8" s="463"/>
      <c r="E8" s="463"/>
      <c r="F8" s="463"/>
      <c r="G8" s="463"/>
      <c r="H8" s="464" t="s">
        <v>89</v>
      </c>
      <c r="I8" s="465"/>
      <c r="J8" s="465"/>
      <c r="K8" s="466"/>
    </row>
    <row r="9" spans="2:11" ht="15.75" thickBot="1" x14ac:dyDescent="0.3">
      <c r="B9" s="143"/>
      <c r="K9" s="80"/>
    </row>
    <row r="10" spans="2:11" ht="15" customHeight="1" x14ac:dyDescent="0.25">
      <c r="B10" s="487" t="s">
        <v>29</v>
      </c>
      <c r="C10" s="374" t="s">
        <v>30</v>
      </c>
      <c r="D10" s="485"/>
      <c r="E10" s="477" t="s">
        <v>59</v>
      </c>
      <c r="F10" s="478"/>
      <c r="G10" s="478"/>
      <c r="H10" s="478"/>
      <c r="I10" s="478"/>
      <c r="J10" s="478"/>
      <c r="K10" s="479"/>
    </row>
    <row r="11" spans="2:11" ht="15.75" customHeight="1" thickBot="1" x14ac:dyDescent="0.3">
      <c r="B11" s="488"/>
      <c r="C11" s="375"/>
      <c r="D11" s="486"/>
      <c r="E11" s="480"/>
      <c r="F11" s="481"/>
      <c r="G11" s="481"/>
      <c r="H11" s="481"/>
      <c r="I11" s="481"/>
      <c r="J11" s="481"/>
      <c r="K11" s="482"/>
    </row>
    <row r="12" spans="2:11" ht="15.95" customHeight="1" x14ac:dyDescent="0.25">
      <c r="B12" s="487" t="s">
        <v>127</v>
      </c>
      <c r="C12" s="502"/>
      <c r="D12" s="503"/>
      <c r="E12" s="438"/>
      <c r="F12" s="439"/>
      <c r="G12" s="439"/>
      <c r="H12" s="439"/>
      <c r="I12" s="439"/>
      <c r="J12" s="439"/>
      <c r="K12" s="440"/>
    </row>
    <row r="13" spans="2:11" ht="15.95" customHeight="1" x14ac:dyDescent="0.25">
      <c r="B13" s="501"/>
      <c r="C13" s="452"/>
      <c r="D13" s="453"/>
      <c r="E13" s="438"/>
      <c r="F13" s="439"/>
      <c r="G13" s="439"/>
      <c r="H13" s="439"/>
      <c r="I13" s="439"/>
      <c r="J13" s="439"/>
      <c r="K13" s="440"/>
    </row>
    <row r="14" spans="2:11" ht="15.95" customHeight="1" x14ac:dyDescent="0.25">
      <c r="B14" s="501"/>
      <c r="C14" s="452"/>
      <c r="D14" s="453"/>
      <c r="E14" s="438"/>
      <c r="F14" s="439"/>
      <c r="G14" s="439"/>
      <c r="H14" s="439"/>
      <c r="I14" s="439"/>
      <c r="J14" s="439"/>
      <c r="K14" s="440"/>
    </row>
    <row r="15" spans="2:11" ht="15.95" customHeight="1" x14ac:dyDescent="0.25">
      <c r="B15" s="501"/>
      <c r="C15" s="452"/>
      <c r="D15" s="453"/>
      <c r="E15" s="438"/>
      <c r="F15" s="439"/>
      <c r="G15" s="439"/>
      <c r="H15" s="439"/>
      <c r="I15" s="439"/>
      <c r="J15" s="439"/>
      <c r="K15" s="440"/>
    </row>
    <row r="16" spans="2:11" ht="15.95" customHeight="1" x14ac:dyDescent="0.25">
      <c r="B16" s="501"/>
      <c r="C16" s="452"/>
      <c r="D16" s="453"/>
      <c r="E16" s="438"/>
      <c r="F16" s="439"/>
      <c r="G16" s="439"/>
      <c r="H16" s="439"/>
      <c r="I16" s="439"/>
      <c r="J16" s="439"/>
      <c r="K16" s="440"/>
    </row>
    <row r="17" spans="2:11" ht="15.95" customHeight="1" x14ac:dyDescent="0.25">
      <c r="B17" s="501"/>
      <c r="C17" s="452"/>
      <c r="D17" s="453"/>
      <c r="E17" s="438"/>
      <c r="F17" s="439"/>
      <c r="G17" s="439"/>
      <c r="H17" s="439"/>
      <c r="I17" s="439"/>
      <c r="J17" s="439"/>
      <c r="K17" s="440"/>
    </row>
    <row r="18" spans="2:11" ht="15.95" customHeight="1" thickBot="1" x14ac:dyDescent="0.3">
      <c r="B18" s="488"/>
      <c r="C18" s="454"/>
      <c r="D18" s="455"/>
      <c r="E18" s="438"/>
      <c r="F18" s="439"/>
      <c r="G18" s="439"/>
      <c r="H18" s="439"/>
      <c r="I18" s="439"/>
      <c r="J18" s="439"/>
      <c r="K18" s="440"/>
    </row>
    <row r="19" spans="2:11" ht="15.95" customHeight="1" x14ac:dyDescent="0.25">
      <c r="B19" s="495" t="s">
        <v>146</v>
      </c>
      <c r="C19" s="456"/>
      <c r="D19" s="457"/>
      <c r="E19" s="483"/>
      <c r="F19" s="483"/>
      <c r="G19" s="483"/>
      <c r="H19" s="483"/>
      <c r="I19" s="483"/>
      <c r="J19" s="483"/>
      <c r="K19" s="484"/>
    </row>
    <row r="20" spans="2:11" ht="15.95" customHeight="1" x14ac:dyDescent="0.25">
      <c r="B20" s="495"/>
      <c r="C20" s="445"/>
      <c r="D20" s="446"/>
      <c r="E20" s="441"/>
      <c r="F20" s="441"/>
      <c r="G20" s="441"/>
      <c r="H20" s="441"/>
      <c r="I20" s="441"/>
      <c r="J20" s="441"/>
      <c r="K20" s="442"/>
    </row>
    <row r="21" spans="2:11" ht="15.95" customHeight="1" x14ac:dyDescent="0.25">
      <c r="B21" s="495"/>
      <c r="C21" s="109"/>
      <c r="D21" s="144"/>
      <c r="E21" s="145"/>
      <c r="F21" s="145"/>
      <c r="G21" s="145"/>
      <c r="H21" s="145"/>
      <c r="I21" s="145"/>
      <c r="J21" s="145"/>
      <c r="K21" s="146"/>
    </row>
    <row r="22" spans="2:11" ht="15.95" customHeight="1" x14ac:dyDescent="0.25">
      <c r="B22" s="495"/>
      <c r="C22" s="109"/>
      <c r="D22" s="144"/>
      <c r="E22" s="145"/>
      <c r="F22" s="145"/>
      <c r="G22" s="145"/>
      <c r="H22" s="145"/>
      <c r="I22" s="145"/>
      <c r="J22" s="145"/>
      <c r="K22" s="146"/>
    </row>
    <row r="23" spans="2:11" ht="15.95" customHeight="1" x14ac:dyDescent="0.25">
      <c r="B23" s="495"/>
      <c r="C23" s="445"/>
      <c r="D23" s="446"/>
      <c r="E23" s="441"/>
      <c r="F23" s="441"/>
      <c r="G23" s="441"/>
      <c r="H23" s="441"/>
      <c r="I23" s="441"/>
      <c r="J23" s="441"/>
      <c r="K23" s="442"/>
    </row>
    <row r="24" spans="2:11" ht="15.95" customHeight="1" x14ac:dyDescent="0.25">
      <c r="B24" s="495"/>
      <c r="C24" s="445"/>
      <c r="D24" s="446"/>
      <c r="E24" s="441"/>
      <c r="F24" s="441"/>
      <c r="G24" s="441"/>
      <c r="H24" s="441"/>
      <c r="I24" s="441"/>
      <c r="J24" s="441"/>
      <c r="K24" s="442"/>
    </row>
    <row r="25" spans="2:11" ht="15.95" customHeight="1" x14ac:dyDescent="0.25">
      <c r="B25" s="495"/>
      <c r="C25" s="445"/>
      <c r="D25" s="446"/>
      <c r="E25" s="441"/>
      <c r="F25" s="441"/>
      <c r="G25" s="441"/>
      <c r="H25" s="441"/>
      <c r="I25" s="441"/>
      <c r="J25" s="441"/>
      <c r="K25" s="442"/>
    </row>
    <row r="26" spans="2:11" ht="15.95" customHeight="1" thickBot="1" x14ac:dyDescent="0.3">
      <c r="B26" s="496"/>
      <c r="C26" s="499"/>
      <c r="D26" s="500"/>
      <c r="E26" s="459"/>
      <c r="F26" s="459"/>
      <c r="G26" s="459"/>
      <c r="H26" s="459"/>
      <c r="I26" s="459"/>
      <c r="J26" s="459"/>
      <c r="K26" s="460"/>
    </row>
    <row r="27" spans="2:11" ht="15.95" customHeight="1" x14ac:dyDescent="0.25">
      <c r="B27" s="497" t="s">
        <v>147</v>
      </c>
      <c r="C27" s="456"/>
      <c r="D27" s="457"/>
      <c r="E27" s="443"/>
      <c r="F27" s="443"/>
      <c r="G27" s="443"/>
      <c r="H27" s="443"/>
      <c r="I27" s="443"/>
      <c r="J27" s="443"/>
      <c r="K27" s="444"/>
    </row>
    <row r="28" spans="2:11" ht="15.95" customHeight="1" x14ac:dyDescent="0.25">
      <c r="B28" s="498"/>
      <c r="C28" s="445"/>
      <c r="D28" s="446"/>
      <c r="E28" s="441"/>
      <c r="F28" s="441"/>
      <c r="G28" s="441"/>
      <c r="H28" s="441"/>
      <c r="I28" s="441"/>
      <c r="J28" s="441"/>
      <c r="K28" s="442"/>
    </row>
    <row r="29" spans="2:11" ht="15.95" customHeight="1" x14ac:dyDescent="0.25">
      <c r="B29" s="498"/>
      <c r="C29" s="445"/>
      <c r="D29" s="446"/>
      <c r="E29" s="441"/>
      <c r="F29" s="441"/>
      <c r="G29" s="441"/>
      <c r="H29" s="441"/>
      <c r="I29" s="441"/>
      <c r="J29" s="441"/>
      <c r="K29" s="442"/>
    </row>
    <row r="30" spans="2:11" ht="15.95" customHeight="1" x14ac:dyDescent="0.25">
      <c r="B30" s="498"/>
      <c r="C30" s="445"/>
      <c r="D30" s="446"/>
      <c r="E30" s="441"/>
      <c r="F30" s="441"/>
      <c r="G30" s="441"/>
      <c r="H30" s="441"/>
      <c r="I30" s="441"/>
      <c r="J30" s="441"/>
      <c r="K30" s="442"/>
    </row>
    <row r="31" spans="2:11" ht="15.95" customHeight="1" x14ac:dyDescent="0.25">
      <c r="B31" s="498"/>
      <c r="C31" s="445"/>
      <c r="D31" s="446"/>
      <c r="E31" s="441"/>
      <c r="F31" s="441"/>
      <c r="G31" s="441"/>
      <c r="H31" s="441"/>
      <c r="I31" s="441"/>
      <c r="J31" s="441"/>
      <c r="K31" s="442"/>
    </row>
    <row r="32" spans="2:11" ht="15.95" customHeight="1" x14ac:dyDescent="0.25">
      <c r="B32" s="498"/>
      <c r="C32" s="445"/>
      <c r="D32" s="446"/>
      <c r="E32" s="441"/>
      <c r="F32" s="441"/>
      <c r="G32" s="441"/>
      <c r="H32" s="441"/>
      <c r="I32" s="441"/>
      <c r="J32" s="441"/>
      <c r="K32" s="442"/>
    </row>
    <row r="33" spans="2:11" ht="15.95" customHeight="1" x14ac:dyDescent="0.25">
      <c r="B33" s="498"/>
      <c r="C33" s="445"/>
      <c r="D33" s="446"/>
      <c r="E33" s="441"/>
      <c r="F33" s="441"/>
      <c r="G33" s="441"/>
      <c r="H33" s="441"/>
      <c r="I33" s="441"/>
      <c r="J33" s="441"/>
      <c r="K33" s="442"/>
    </row>
    <row r="34" spans="2:11" ht="15.95" customHeight="1" thickBot="1" x14ac:dyDescent="0.3">
      <c r="B34" s="498"/>
      <c r="C34" s="445"/>
      <c r="D34" s="446"/>
      <c r="E34" s="441"/>
      <c r="F34" s="441"/>
      <c r="G34" s="441"/>
      <c r="H34" s="441"/>
      <c r="I34" s="441"/>
      <c r="J34" s="441"/>
      <c r="K34" s="442"/>
    </row>
    <row r="35" spans="2:11" ht="15.95" customHeight="1" x14ac:dyDescent="0.25">
      <c r="B35" s="475" t="s">
        <v>148</v>
      </c>
      <c r="C35" s="456"/>
      <c r="D35" s="457"/>
      <c r="E35" s="443"/>
      <c r="F35" s="443"/>
      <c r="G35" s="443"/>
      <c r="H35" s="443"/>
      <c r="I35" s="443"/>
      <c r="J35" s="443"/>
      <c r="K35" s="444"/>
    </row>
    <row r="36" spans="2:11" ht="15.95" customHeight="1" x14ac:dyDescent="0.25">
      <c r="B36" s="476"/>
      <c r="C36" s="445"/>
      <c r="D36" s="446"/>
      <c r="E36" s="441"/>
      <c r="F36" s="441"/>
      <c r="G36" s="441"/>
      <c r="H36" s="441"/>
      <c r="I36" s="441"/>
      <c r="J36" s="441"/>
      <c r="K36" s="442"/>
    </row>
    <row r="37" spans="2:11" ht="15.95" customHeight="1" x14ac:dyDescent="0.25">
      <c r="B37" s="476"/>
      <c r="C37" s="445"/>
      <c r="D37" s="446"/>
      <c r="E37" s="441"/>
      <c r="F37" s="441"/>
      <c r="G37" s="441"/>
      <c r="H37" s="441"/>
      <c r="I37" s="441"/>
      <c r="J37" s="441"/>
      <c r="K37" s="442"/>
    </row>
    <row r="38" spans="2:11" ht="15.95" customHeight="1" x14ac:dyDescent="0.25">
      <c r="B38" s="476"/>
      <c r="C38" s="445"/>
      <c r="D38" s="446"/>
      <c r="E38" s="441"/>
      <c r="F38" s="441"/>
      <c r="G38" s="441"/>
      <c r="H38" s="441"/>
      <c r="I38" s="441"/>
      <c r="J38" s="441"/>
      <c r="K38" s="442"/>
    </row>
    <row r="39" spans="2:11" ht="15.95" customHeight="1" x14ac:dyDescent="0.25">
      <c r="B39" s="476"/>
      <c r="C39" s="445"/>
      <c r="D39" s="446"/>
      <c r="E39" s="441"/>
      <c r="F39" s="441"/>
      <c r="G39" s="441"/>
      <c r="H39" s="441"/>
      <c r="I39" s="441"/>
      <c r="J39" s="441"/>
      <c r="K39" s="442"/>
    </row>
    <row r="40" spans="2:11" ht="15.95" customHeight="1" x14ac:dyDescent="0.25">
      <c r="B40" s="476"/>
      <c r="C40" s="445"/>
      <c r="D40" s="446"/>
      <c r="E40" s="441"/>
      <c r="F40" s="441"/>
      <c r="G40" s="441"/>
      <c r="H40" s="441"/>
      <c r="I40" s="441"/>
      <c r="J40" s="441"/>
      <c r="K40" s="442"/>
    </row>
    <row r="41" spans="2:11" ht="15.95" customHeight="1" x14ac:dyDescent="0.25">
      <c r="B41" s="476"/>
      <c r="C41" s="445"/>
      <c r="D41" s="446"/>
      <c r="E41" s="441"/>
      <c r="F41" s="441"/>
      <c r="G41" s="441"/>
      <c r="H41" s="441"/>
      <c r="I41" s="441"/>
      <c r="J41" s="441"/>
      <c r="K41" s="442"/>
    </row>
    <row r="42" spans="2:11" ht="15.95" customHeight="1" thickBot="1" x14ac:dyDescent="0.3">
      <c r="B42" s="476"/>
      <c r="C42" s="445"/>
      <c r="D42" s="446"/>
      <c r="E42" s="441"/>
      <c r="F42" s="441"/>
      <c r="G42" s="441"/>
      <c r="H42" s="441"/>
      <c r="I42" s="441"/>
      <c r="J42" s="441"/>
      <c r="K42" s="442"/>
    </row>
    <row r="43" spans="2:11" ht="15.95" customHeight="1" x14ac:dyDescent="0.25">
      <c r="B43" s="493" t="s">
        <v>149</v>
      </c>
      <c r="C43" s="447"/>
      <c r="D43" s="448"/>
      <c r="E43" s="443"/>
      <c r="F43" s="443"/>
      <c r="G43" s="443"/>
      <c r="H43" s="443"/>
      <c r="I43" s="443"/>
      <c r="J43" s="443"/>
      <c r="K43" s="444"/>
    </row>
    <row r="44" spans="2:11" ht="15.95" customHeight="1" x14ac:dyDescent="0.25">
      <c r="B44" s="494"/>
      <c r="C44" s="445"/>
      <c r="D44" s="446"/>
      <c r="E44" s="441"/>
      <c r="F44" s="441"/>
      <c r="G44" s="441"/>
      <c r="H44" s="441"/>
      <c r="I44" s="441"/>
      <c r="J44" s="441"/>
      <c r="K44" s="442"/>
    </row>
    <row r="45" spans="2:11" ht="15.95" customHeight="1" x14ac:dyDescent="0.25">
      <c r="B45" s="494"/>
      <c r="C45" s="445"/>
      <c r="D45" s="446"/>
      <c r="E45" s="441"/>
      <c r="F45" s="441"/>
      <c r="G45" s="441"/>
      <c r="H45" s="441"/>
      <c r="I45" s="441"/>
      <c r="J45" s="441"/>
      <c r="K45" s="442"/>
    </row>
    <row r="46" spans="2:11" ht="15.95" customHeight="1" x14ac:dyDescent="0.25">
      <c r="B46" s="494"/>
      <c r="C46" s="445"/>
      <c r="D46" s="446"/>
      <c r="E46" s="441"/>
      <c r="F46" s="441"/>
      <c r="G46" s="441"/>
      <c r="H46" s="441"/>
      <c r="I46" s="441"/>
      <c r="J46" s="441"/>
      <c r="K46" s="442"/>
    </row>
    <row r="47" spans="2:11" ht="15.95" customHeight="1" x14ac:dyDescent="0.25">
      <c r="B47" s="494"/>
      <c r="C47" s="445"/>
      <c r="D47" s="446"/>
      <c r="E47" s="441"/>
      <c r="F47" s="441"/>
      <c r="G47" s="441"/>
      <c r="H47" s="441"/>
      <c r="I47" s="441"/>
      <c r="J47" s="441"/>
      <c r="K47" s="442"/>
    </row>
    <row r="48" spans="2:11" ht="15.95" customHeight="1" x14ac:dyDescent="0.25">
      <c r="B48" s="494"/>
      <c r="C48" s="445"/>
      <c r="D48" s="446"/>
      <c r="E48" s="441"/>
      <c r="F48" s="441"/>
      <c r="G48" s="441"/>
      <c r="H48" s="441"/>
      <c r="I48" s="441"/>
      <c r="J48" s="441"/>
      <c r="K48" s="442"/>
    </row>
    <row r="49" spans="2:11" ht="15.95" customHeight="1" x14ac:dyDescent="0.25">
      <c r="B49" s="494"/>
      <c r="C49" s="445"/>
      <c r="D49" s="446"/>
      <c r="E49" s="441"/>
      <c r="F49" s="441"/>
      <c r="G49" s="441"/>
      <c r="H49" s="441"/>
      <c r="I49" s="441"/>
      <c r="J49" s="441"/>
      <c r="K49" s="442"/>
    </row>
    <row r="50" spans="2:11" ht="15.95" customHeight="1" thickBot="1" x14ac:dyDescent="0.3">
      <c r="B50" s="494"/>
      <c r="C50" s="445"/>
      <c r="D50" s="446"/>
      <c r="E50" s="441"/>
      <c r="F50" s="441"/>
      <c r="G50" s="441"/>
      <c r="H50" s="441"/>
      <c r="I50" s="441"/>
      <c r="J50" s="441"/>
      <c r="K50" s="442"/>
    </row>
    <row r="51" spans="2:11" ht="15.95" customHeight="1" x14ac:dyDescent="0.25">
      <c r="B51" s="489" t="s">
        <v>150</v>
      </c>
      <c r="C51" s="456"/>
      <c r="D51" s="457"/>
      <c r="E51" s="443"/>
      <c r="F51" s="443"/>
      <c r="G51" s="443"/>
      <c r="H51" s="443"/>
      <c r="I51" s="443"/>
      <c r="J51" s="443"/>
      <c r="K51" s="444"/>
    </row>
    <row r="52" spans="2:11" ht="15.95" customHeight="1" x14ac:dyDescent="0.25">
      <c r="B52" s="490"/>
      <c r="C52" s="445"/>
      <c r="D52" s="446"/>
      <c r="E52" s="441"/>
      <c r="F52" s="441"/>
      <c r="G52" s="441"/>
      <c r="H52" s="441"/>
      <c r="I52" s="441"/>
      <c r="J52" s="441"/>
      <c r="K52" s="442"/>
    </row>
    <row r="53" spans="2:11" ht="15.95" customHeight="1" x14ac:dyDescent="0.25">
      <c r="B53" s="490"/>
      <c r="C53" s="445"/>
      <c r="D53" s="446"/>
      <c r="E53" s="441"/>
      <c r="F53" s="441"/>
      <c r="G53" s="441"/>
      <c r="H53" s="441"/>
      <c r="I53" s="441"/>
      <c r="J53" s="441"/>
      <c r="K53" s="442"/>
    </row>
    <row r="54" spans="2:11" ht="15.95" customHeight="1" x14ac:dyDescent="0.25">
      <c r="B54" s="490"/>
      <c r="C54" s="445"/>
      <c r="D54" s="446"/>
      <c r="E54" s="441"/>
      <c r="F54" s="441"/>
      <c r="G54" s="441"/>
      <c r="H54" s="441"/>
      <c r="I54" s="441"/>
      <c r="J54" s="441"/>
      <c r="K54" s="442"/>
    </row>
    <row r="55" spans="2:11" ht="15.95" customHeight="1" x14ac:dyDescent="0.25">
      <c r="B55" s="490"/>
      <c r="C55" s="445"/>
      <c r="D55" s="446"/>
      <c r="E55" s="441"/>
      <c r="F55" s="441"/>
      <c r="G55" s="441"/>
      <c r="H55" s="441"/>
      <c r="I55" s="441"/>
      <c r="J55" s="441"/>
      <c r="K55" s="442"/>
    </row>
    <row r="56" spans="2:11" ht="15.95" customHeight="1" x14ac:dyDescent="0.25">
      <c r="B56" s="490"/>
      <c r="C56" s="445"/>
      <c r="D56" s="446"/>
      <c r="E56" s="441"/>
      <c r="F56" s="441"/>
      <c r="G56" s="441"/>
      <c r="H56" s="441"/>
      <c r="I56" s="441"/>
      <c r="J56" s="441"/>
      <c r="K56" s="442"/>
    </row>
    <row r="57" spans="2:11" ht="15.95" customHeight="1" x14ac:dyDescent="0.25">
      <c r="B57" s="490"/>
      <c r="C57" s="445"/>
      <c r="D57" s="446"/>
      <c r="E57" s="441"/>
      <c r="F57" s="441"/>
      <c r="G57" s="441"/>
      <c r="H57" s="441"/>
      <c r="I57" s="441"/>
      <c r="J57" s="441"/>
      <c r="K57" s="442"/>
    </row>
    <row r="58" spans="2:11" ht="15.95" customHeight="1" thickBot="1" x14ac:dyDescent="0.3">
      <c r="B58" s="490"/>
      <c r="C58" s="445"/>
      <c r="D58" s="446"/>
      <c r="E58" s="441"/>
      <c r="F58" s="441"/>
      <c r="G58" s="441"/>
      <c r="H58" s="441"/>
      <c r="I58" s="441"/>
      <c r="J58" s="441"/>
      <c r="K58" s="442"/>
    </row>
    <row r="59" spans="2:11" ht="15.95" customHeight="1" x14ac:dyDescent="0.25">
      <c r="B59" s="491" t="s">
        <v>151</v>
      </c>
      <c r="C59" s="447"/>
      <c r="D59" s="448"/>
      <c r="E59" s="443"/>
      <c r="F59" s="443"/>
      <c r="G59" s="443"/>
      <c r="H59" s="443"/>
      <c r="I59" s="443"/>
      <c r="J59" s="443"/>
      <c r="K59" s="444"/>
    </row>
    <row r="60" spans="2:11" ht="15.95" customHeight="1" x14ac:dyDescent="0.25">
      <c r="B60" s="492"/>
      <c r="C60" s="445"/>
      <c r="D60" s="446"/>
      <c r="E60" s="441"/>
      <c r="F60" s="441"/>
      <c r="G60" s="441"/>
      <c r="H60" s="441"/>
      <c r="I60" s="441"/>
      <c r="J60" s="441"/>
      <c r="K60" s="442"/>
    </row>
    <row r="61" spans="2:11" ht="15.95" customHeight="1" x14ac:dyDescent="0.25">
      <c r="B61" s="492"/>
      <c r="C61" s="445"/>
      <c r="D61" s="446"/>
      <c r="E61" s="441"/>
      <c r="F61" s="441"/>
      <c r="G61" s="441"/>
      <c r="H61" s="441"/>
      <c r="I61" s="441"/>
      <c r="J61" s="441"/>
      <c r="K61" s="442"/>
    </row>
    <row r="62" spans="2:11" ht="15.95" customHeight="1" x14ac:dyDescent="0.25">
      <c r="B62" s="492"/>
      <c r="C62" s="445"/>
      <c r="D62" s="446"/>
      <c r="E62" s="441"/>
      <c r="F62" s="441"/>
      <c r="G62" s="441"/>
      <c r="H62" s="441"/>
      <c r="I62" s="441"/>
      <c r="J62" s="441"/>
      <c r="K62" s="442"/>
    </row>
    <row r="63" spans="2:11" ht="15.95" customHeight="1" x14ac:dyDescent="0.25">
      <c r="B63" s="492"/>
      <c r="C63" s="445"/>
      <c r="D63" s="446"/>
      <c r="E63" s="441"/>
      <c r="F63" s="441"/>
      <c r="G63" s="441"/>
      <c r="H63" s="441"/>
      <c r="I63" s="441"/>
      <c r="J63" s="441"/>
      <c r="K63" s="442"/>
    </row>
    <row r="64" spans="2:11" ht="15.95" customHeight="1" x14ac:dyDescent="0.25">
      <c r="B64" s="492"/>
      <c r="C64" s="445"/>
      <c r="D64" s="446"/>
      <c r="E64" s="441"/>
      <c r="F64" s="441"/>
      <c r="G64" s="441"/>
      <c r="H64" s="441"/>
      <c r="I64" s="441"/>
      <c r="J64" s="441"/>
      <c r="K64" s="442"/>
    </row>
    <row r="65" spans="2:11" ht="15.95" customHeight="1" x14ac:dyDescent="0.25">
      <c r="B65" s="492"/>
      <c r="C65" s="445"/>
      <c r="D65" s="446"/>
      <c r="E65" s="441"/>
      <c r="F65" s="441"/>
      <c r="G65" s="441"/>
      <c r="H65" s="441"/>
      <c r="I65" s="441"/>
      <c r="J65" s="441"/>
      <c r="K65" s="442"/>
    </row>
    <row r="66" spans="2:11" ht="15.95" customHeight="1" thickBot="1" x14ac:dyDescent="0.3">
      <c r="B66" s="492"/>
      <c r="C66" s="445"/>
      <c r="D66" s="446"/>
      <c r="E66" s="441"/>
      <c r="F66" s="441"/>
      <c r="G66" s="441"/>
      <c r="H66" s="441"/>
      <c r="I66" s="441"/>
      <c r="J66" s="441"/>
      <c r="K66" s="442"/>
    </row>
    <row r="67" spans="2:11" ht="15.95" customHeight="1" x14ac:dyDescent="0.25">
      <c r="B67" s="505" t="s">
        <v>153</v>
      </c>
      <c r="C67" s="399"/>
      <c r="D67" s="508"/>
      <c r="E67" s="509"/>
      <c r="F67" s="509"/>
      <c r="G67" s="509"/>
      <c r="H67" s="509"/>
      <c r="I67" s="509"/>
      <c r="J67" s="509"/>
      <c r="K67" s="457"/>
    </row>
    <row r="68" spans="2:11" ht="15.95" customHeight="1" x14ac:dyDescent="0.25">
      <c r="B68" s="506"/>
      <c r="C68" s="401"/>
      <c r="D68" s="451"/>
      <c r="E68" s="461"/>
      <c r="F68" s="461"/>
      <c r="G68" s="461"/>
      <c r="H68" s="461"/>
      <c r="I68" s="461"/>
      <c r="J68" s="461"/>
      <c r="K68" s="446"/>
    </row>
    <row r="69" spans="2:11" ht="15.95" customHeight="1" x14ac:dyDescent="0.25">
      <c r="B69" s="506"/>
      <c r="C69" s="401"/>
      <c r="D69" s="451"/>
      <c r="E69" s="461"/>
      <c r="F69" s="461"/>
      <c r="G69" s="461"/>
      <c r="H69" s="461"/>
      <c r="I69" s="461"/>
      <c r="J69" s="461"/>
      <c r="K69" s="446"/>
    </row>
    <row r="70" spans="2:11" ht="15.95" customHeight="1" x14ac:dyDescent="0.25">
      <c r="B70" s="506"/>
      <c r="C70" s="401"/>
      <c r="D70" s="451"/>
      <c r="E70" s="461"/>
      <c r="F70" s="461"/>
      <c r="G70" s="461"/>
      <c r="H70" s="461"/>
      <c r="I70" s="461"/>
      <c r="J70" s="461"/>
      <c r="K70" s="446"/>
    </row>
    <row r="71" spans="2:11" ht="15.95" customHeight="1" x14ac:dyDescent="0.25">
      <c r="B71" s="506"/>
      <c r="C71" s="401"/>
      <c r="D71" s="451"/>
      <c r="E71" s="461"/>
      <c r="F71" s="461"/>
      <c r="G71" s="461"/>
      <c r="H71" s="461"/>
      <c r="I71" s="461"/>
      <c r="J71" s="461"/>
      <c r="K71" s="446"/>
    </row>
    <row r="72" spans="2:11" ht="15.95" customHeight="1" x14ac:dyDescent="0.25">
      <c r="B72" s="506"/>
      <c r="C72" s="401"/>
      <c r="D72" s="451"/>
      <c r="E72" s="461"/>
      <c r="F72" s="461"/>
      <c r="G72" s="461"/>
      <c r="H72" s="461"/>
      <c r="I72" s="461"/>
      <c r="J72" s="461"/>
      <c r="K72" s="446"/>
    </row>
    <row r="73" spans="2:11" ht="15.95" customHeight="1" x14ac:dyDescent="0.25">
      <c r="B73" s="506"/>
      <c r="C73" s="401"/>
      <c r="D73" s="451"/>
      <c r="E73" s="461"/>
      <c r="F73" s="461"/>
      <c r="G73" s="461"/>
      <c r="H73" s="461"/>
      <c r="I73" s="461"/>
      <c r="J73" s="461"/>
      <c r="K73" s="446"/>
    </row>
    <row r="74" spans="2:11" ht="15.95" customHeight="1" x14ac:dyDescent="0.25">
      <c r="B74" s="506"/>
      <c r="C74" s="401"/>
      <c r="D74" s="451"/>
      <c r="E74" s="461"/>
      <c r="F74" s="461"/>
      <c r="G74" s="461"/>
      <c r="H74" s="461"/>
      <c r="I74" s="461"/>
      <c r="J74" s="461"/>
      <c r="K74" s="446"/>
    </row>
    <row r="75" spans="2:11" ht="15.95" customHeight="1" thickBot="1" x14ac:dyDescent="0.3">
      <c r="B75" s="507"/>
      <c r="C75" s="449"/>
      <c r="D75" s="450"/>
      <c r="E75" s="510"/>
      <c r="F75" s="510"/>
      <c r="G75" s="510"/>
      <c r="H75" s="510"/>
      <c r="I75" s="510"/>
      <c r="J75" s="510"/>
      <c r="K75" s="511"/>
    </row>
    <row r="76" spans="2:11" ht="72.75" customHeight="1" x14ac:dyDescent="0.25"/>
    <row r="79" spans="2:11" x14ac:dyDescent="0.25">
      <c r="B79" s="504" t="s">
        <v>50</v>
      </c>
      <c r="C79" s="504"/>
      <c r="D79" s="504"/>
      <c r="F79" s="504" t="s">
        <v>51</v>
      </c>
      <c r="G79" s="504"/>
    </row>
    <row r="80" spans="2:11" x14ac:dyDescent="0.25">
      <c r="B80" s="458" t="s">
        <v>53</v>
      </c>
      <c r="C80" s="458"/>
      <c r="D80" s="458"/>
      <c r="F80" s="458" t="s">
        <v>53</v>
      </c>
      <c r="G80" s="458"/>
    </row>
    <row r="81" spans="2:7" x14ac:dyDescent="0.25">
      <c r="B81" s="458" t="s">
        <v>54</v>
      </c>
      <c r="C81" s="458"/>
      <c r="D81" s="458"/>
      <c r="F81" s="458" t="s">
        <v>54</v>
      </c>
      <c r="G81" s="458"/>
    </row>
    <row r="82" spans="2:7" x14ac:dyDescent="0.25">
      <c r="F82" s="458" t="s">
        <v>55</v>
      </c>
      <c r="G82" s="458"/>
    </row>
    <row r="83" spans="2:7" ht="60.95" customHeight="1" x14ac:dyDescent="0.25">
      <c r="G83" s="4"/>
    </row>
    <row r="84" spans="2:7" x14ac:dyDescent="0.25">
      <c r="B84" s="504" t="s">
        <v>52</v>
      </c>
      <c r="C84" s="504"/>
      <c r="D84" s="504"/>
      <c r="E84" s="142"/>
      <c r="G84" s="4"/>
    </row>
    <row r="85" spans="2:7" x14ac:dyDescent="0.25">
      <c r="B85" s="458" t="s">
        <v>53</v>
      </c>
      <c r="C85" s="458"/>
      <c r="D85" s="458"/>
      <c r="E85" s="458"/>
      <c r="G85" s="4"/>
    </row>
    <row r="86" spans="2:7" x14ac:dyDescent="0.25">
      <c r="B86" s="458" t="s">
        <v>54</v>
      </c>
      <c r="C86" s="458"/>
      <c r="D86" s="458"/>
      <c r="E86" s="458"/>
      <c r="G86" s="4"/>
    </row>
    <row r="87" spans="2:7" x14ac:dyDescent="0.25">
      <c r="B87" s="458" t="s">
        <v>55</v>
      </c>
      <c r="C87" s="458"/>
      <c r="D87" s="458"/>
      <c r="E87" s="458"/>
      <c r="G87" s="4"/>
    </row>
    <row r="88" spans="2:7" x14ac:dyDescent="0.25">
      <c r="G88" s="4"/>
    </row>
  </sheetData>
  <mergeCells count="154">
    <mergeCell ref="B85:E85"/>
    <mergeCell ref="E61:K61"/>
    <mergeCell ref="E62:K62"/>
    <mergeCell ref="B86:E86"/>
    <mergeCell ref="B87:E87"/>
    <mergeCell ref="E73:K73"/>
    <mergeCell ref="E74:K74"/>
    <mergeCell ref="B79:D79"/>
    <mergeCell ref="B80:D80"/>
    <mergeCell ref="B81:D81"/>
    <mergeCell ref="F79:G79"/>
    <mergeCell ref="F80:G80"/>
    <mergeCell ref="F81:G81"/>
    <mergeCell ref="B67:B75"/>
    <mergeCell ref="C67:D67"/>
    <mergeCell ref="C68:D68"/>
    <mergeCell ref="C69:D69"/>
    <mergeCell ref="C70:D70"/>
    <mergeCell ref="C71:D71"/>
    <mergeCell ref="C72:D72"/>
    <mergeCell ref="E67:K67"/>
    <mergeCell ref="E68:K68"/>
    <mergeCell ref="B84:D84"/>
    <mergeCell ref="E75:K75"/>
    <mergeCell ref="B10:B11"/>
    <mergeCell ref="B51:B58"/>
    <mergeCell ref="B59:B66"/>
    <mergeCell ref="C51:D51"/>
    <mergeCell ref="C52:D52"/>
    <mergeCell ref="C53:D53"/>
    <mergeCell ref="C54:D54"/>
    <mergeCell ref="E71:K71"/>
    <mergeCell ref="E72:K72"/>
    <mergeCell ref="C50:D50"/>
    <mergeCell ref="C19:D19"/>
    <mergeCell ref="C20:D20"/>
    <mergeCell ref="C23:D23"/>
    <mergeCell ref="C24:D24"/>
    <mergeCell ref="C25:D25"/>
    <mergeCell ref="B43:B50"/>
    <mergeCell ref="B19:B26"/>
    <mergeCell ref="B27:B34"/>
    <mergeCell ref="C26:D26"/>
    <mergeCell ref="B12:B18"/>
    <mergeCell ref="C12:D12"/>
    <mergeCell ref="C13:D13"/>
    <mergeCell ref="C14:D14"/>
    <mergeCell ref="C15:D15"/>
    <mergeCell ref="C2:G6"/>
    <mergeCell ref="B8:G8"/>
    <mergeCell ref="H8:K8"/>
    <mergeCell ref="H2:I2"/>
    <mergeCell ref="J2:K2"/>
    <mergeCell ref="H3:I4"/>
    <mergeCell ref="J3:K4"/>
    <mergeCell ref="H5:K6"/>
    <mergeCell ref="B35:B42"/>
    <mergeCell ref="E10:K11"/>
    <mergeCell ref="E20:K20"/>
    <mergeCell ref="E23:K23"/>
    <mergeCell ref="E24:K24"/>
    <mergeCell ref="E25:K25"/>
    <mergeCell ref="E41:K41"/>
    <mergeCell ref="E42:K42"/>
    <mergeCell ref="E19:K19"/>
    <mergeCell ref="E35:K35"/>
    <mergeCell ref="E36:K36"/>
    <mergeCell ref="E37:K37"/>
    <mergeCell ref="C35:D35"/>
    <mergeCell ref="C36:D36"/>
    <mergeCell ref="C37:D37"/>
    <mergeCell ref="C10:D11"/>
    <mergeCell ref="E12:K12"/>
    <mergeCell ref="E13:K13"/>
    <mergeCell ref="F82:G82"/>
    <mergeCell ref="E26:K26"/>
    <mergeCell ref="E27:K27"/>
    <mergeCell ref="E28:K28"/>
    <mergeCell ref="E29:K29"/>
    <mergeCell ref="E30:K30"/>
    <mergeCell ref="E31:K31"/>
    <mergeCell ref="E32:K32"/>
    <mergeCell ref="E33:K33"/>
    <mergeCell ref="E34:K34"/>
    <mergeCell ref="E69:K69"/>
    <mergeCell ref="E70:K70"/>
    <mergeCell ref="E49:K49"/>
    <mergeCell ref="E63:K63"/>
    <mergeCell ref="E64:K64"/>
    <mergeCell ref="E65:K65"/>
    <mergeCell ref="E54:K54"/>
    <mergeCell ref="E55:K55"/>
    <mergeCell ref="E51:K51"/>
    <mergeCell ref="E44:K44"/>
    <mergeCell ref="E45:K45"/>
    <mergeCell ref="E38:K38"/>
    <mergeCell ref="C16:D16"/>
    <mergeCell ref="C17:D17"/>
    <mergeCell ref="C18:D18"/>
    <mergeCell ref="C46:D46"/>
    <mergeCell ref="C47:D47"/>
    <mergeCell ref="C48:D48"/>
    <mergeCell ref="C38:D38"/>
    <mergeCell ref="C39:D39"/>
    <mergeCell ref="C40:D40"/>
    <mergeCell ref="C41:D41"/>
    <mergeCell ref="C42:D42"/>
    <mergeCell ref="C34:D34"/>
    <mergeCell ref="C27:D27"/>
    <mergeCell ref="C28:D28"/>
    <mergeCell ref="C29:D29"/>
    <mergeCell ref="C30:D30"/>
    <mergeCell ref="C31:D31"/>
    <mergeCell ref="C32:D32"/>
    <mergeCell ref="C33:D33"/>
    <mergeCell ref="C75:D75"/>
    <mergeCell ref="C73:D73"/>
    <mergeCell ref="C74:D74"/>
    <mergeCell ref="C59:D59"/>
    <mergeCell ref="C60:D60"/>
    <mergeCell ref="C61:D61"/>
    <mergeCell ref="C62:D62"/>
    <mergeCell ref="C63:D63"/>
    <mergeCell ref="C64:D64"/>
    <mergeCell ref="C65:D65"/>
    <mergeCell ref="C66:D66"/>
    <mergeCell ref="C49:D49"/>
    <mergeCell ref="C43:D43"/>
    <mergeCell ref="C44:D44"/>
    <mergeCell ref="C45:D45"/>
    <mergeCell ref="E43:K43"/>
    <mergeCell ref="C55:D55"/>
    <mergeCell ref="C56:D56"/>
    <mergeCell ref="C57:D57"/>
    <mergeCell ref="C58:D58"/>
    <mergeCell ref="E46:K46"/>
    <mergeCell ref="E47:K47"/>
    <mergeCell ref="E48:K48"/>
    <mergeCell ref="E52:K52"/>
    <mergeCell ref="E53:K53"/>
    <mergeCell ref="E50:K50"/>
    <mergeCell ref="E14:K14"/>
    <mergeCell ref="E15:K15"/>
    <mergeCell ref="E16:K16"/>
    <mergeCell ref="E17:K17"/>
    <mergeCell ref="E18:K18"/>
    <mergeCell ref="E66:K66"/>
    <mergeCell ref="E56:K56"/>
    <mergeCell ref="E57:K57"/>
    <mergeCell ref="E58:K58"/>
    <mergeCell ref="E60:K60"/>
    <mergeCell ref="E59:K59"/>
    <mergeCell ref="E39:K39"/>
    <mergeCell ref="E40:K40"/>
  </mergeCells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'Bases (para ocultar)'!$A$3:$A$14</xm:f>
          </x14:formula1>
          <xm:sqref>H8:K8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3"/>
  <sheetViews>
    <sheetView showGridLines="0" topLeftCell="A6" zoomScale="80" zoomScaleNormal="80" workbookViewId="0">
      <selection activeCell="L14" sqref="L14:M14"/>
    </sheetView>
  </sheetViews>
  <sheetFormatPr baseColWidth="10" defaultColWidth="0" defaultRowHeight="15" zeroHeight="1" x14ac:dyDescent="0.25"/>
  <cols>
    <col min="1" max="1" width="3.7109375" customWidth="1"/>
    <col min="2" max="2" width="6.42578125" customWidth="1"/>
    <col min="3" max="3" width="9.7109375" customWidth="1"/>
    <col min="4" max="5" width="11.42578125" customWidth="1"/>
    <col min="6" max="6" width="14" customWidth="1"/>
    <col min="7" max="8" width="17.5703125" customWidth="1"/>
    <col min="9" max="9" width="19.28515625" customWidth="1"/>
    <col min="10" max="10" width="19.5703125" customWidth="1"/>
    <col min="11" max="11" width="20.28515625" bestFit="1" customWidth="1"/>
    <col min="12" max="14" width="11.42578125" customWidth="1"/>
    <col min="15" max="15" width="18.5703125" customWidth="1"/>
    <col min="16" max="16" width="6" customWidth="1"/>
    <col min="17" max="17" width="0" hidden="1" customWidth="1"/>
    <col min="18" max="16384" width="11.42578125" hidden="1"/>
  </cols>
  <sheetData>
    <row r="1" spans="2:15" ht="15.75" thickBot="1" x14ac:dyDescent="0.3"/>
    <row r="2" spans="2:15" ht="36.75" customHeight="1" x14ac:dyDescent="0.25">
      <c r="B2" s="27"/>
      <c r="C2" s="30"/>
      <c r="D2" s="307" t="s">
        <v>163</v>
      </c>
      <c r="E2" s="308"/>
      <c r="F2" s="308"/>
      <c r="G2" s="308"/>
      <c r="H2" s="308"/>
      <c r="I2" s="308"/>
      <c r="J2" s="308"/>
      <c r="K2" s="309"/>
      <c r="L2" s="276" t="s">
        <v>185</v>
      </c>
      <c r="M2" s="277"/>
      <c r="N2" s="288">
        <v>45782</v>
      </c>
      <c r="O2" s="289"/>
    </row>
    <row r="3" spans="2:15" ht="15" customHeight="1" x14ac:dyDescent="0.25">
      <c r="B3" s="28"/>
      <c r="C3" s="31"/>
      <c r="D3" s="310"/>
      <c r="E3" s="311"/>
      <c r="F3" s="311"/>
      <c r="G3" s="311"/>
      <c r="H3" s="311"/>
      <c r="I3" s="311"/>
      <c r="J3" s="311"/>
      <c r="K3" s="312"/>
      <c r="L3" s="532" t="s">
        <v>120</v>
      </c>
      <c r="M3" s="533"/>
      <c r="N3" s="534" t="s">
        <v>60</v>
      </c>
      <c r="O3" s="472"/>
    </row>
    <row r="4" spans="2:15" ht="12" customHeight="1" x14ac:dyDescent="0.25">
      <c r="B4" s="28"/>
      <c r="C4" s="31"/>
      <c r="D4" s="310"/>
      <c r="E4" s="311"/>
      <c r="F4" s="311"/>
      <c r="G4" s="311"/>
      <c r="H4" s="311"/>
      <c r="I4" s="311"/>
      <c r="J4" s="311"/>
      <c r="K4" s="312"/>
      <c r="L4" s="532"/>
      <c r="M4" s="533"/>
      <c r="N4" s="535"/>
      <c r="O4" s="474"/>
    </row>
    <row r="5" spans="2:15" ht="15" customHeight="1" x14ac:dyDescent="0.25">
      <c r="B5" s="28"/>
      <c r="C5" s="31"/>
      <c r="D5" s="310"/>
      <c r="E5" s="311"/>
      <c r="F5" s="311"/>
      <c r="G5" s="311"/>
      <c r="H5" s="311"/>
      <c r="I5" s="311"/>
      <c r="J5" s="311"/>
      <c r="K5" s="312"/>
      <c r="L5" s="280" t="s">
        <v>57</v>
      </c>
      <c r="M5" s="281"/>
      <c r="N5" s="281"/>
      <c r="O5" s="282"/>
    </row>
    <row r="6" spans="2:15" ht="14.25" customHeight="1" thickBot="1" x14ac:dyDescent="0.3">
      <c r="B6" s="29"/>
      <c r="C6" s="32"/>
      <c r="D6" s="313"/>
      <c r="E6" s="314"/>
      <c r="F6" s="314"/>
      <c r="G6" s="314"/>
      <c r="H6" s="314"/>
      <c r="I6" s="314"/>
      <c r="J6" s="314"/>
      <c r="K6" s="315"/>
      <c r="L6" s="283"/>
      <c r="M6" s="284"/>
      <c r="N6" s="284"/>
      <c r="O6" s="285"/>
    </row>
    <row r="7" spans="2:15" s="13" customFormat="1" ht="44.25" customHeight="1" thickBot="1" x14ac:dyDescent="0.3">
      <c r="B7" s="16" t="s">
        <v>61</v>
      </c>
      <c r="C7" s="528" t="s">
        <v>62</v>
      </c>
      <c r="D7" s="529"/>
      <c r="E7" s="529"/>
      <c r="F7" s="530"/>
      <c r="G7" s="522" t="s">
        <v>63</v>
      </c>
      <c r="H7" s="523"/>
      <c r="I7" s="22" t="s">
        <v>64</v>
      </c>
      <c r="J7" s="22" t="s">
        <v>65</v>
      </c>
      <c r="K7" s="19" t="s">
        <v>66</v>
      </c>
      <c r="L7" s="524" t="s">
        <v>67</v>
      </c>
      <c r="M7" s="525"/>
      <c r="N7" s="376" t="s">
        <v>68</v>
      </c>
      <c r="O7" s="526"/>
    </row>
    <row r="8" spans="2:15" ht="27" customHeight="1" x14ac:dyDescent="0.25">
      <c r="B8" s="17">
        <v>1</v>
      </c>
      <c r="C8" s="515"/>
      <c r="D8" s="527"/>
      <c r="E8" s="527"/>
      <c r="F8" s="516"/>
      <c r="G8" s="515"/>
      <c r="H8" s="516"/>
      <c r="I8" s="108"/>
      <c r="J8" s="14"/>
      <c r="K8" s="20"/>
      <c r="L8" s="520"/>
      <c r="M8" s="521"/>
      <c r="N8" s="531"/>
      <c r="O8" s="516"/>
    </row>
    <row r="9" spans="2:15" ht="27" customHeight="1" x14ac:dyDescent="0.25">
      <c r="B9" s="18">
        <v>2</v>
      </c>
      <c r="C9" s="517"/>
      <c r="D9" s="519"/>
      <c r="E9" s="519"/>
      <c r="F9" s="518"/>
      <c r="G9" s="517"/>
      <c r="H9" s="518"/>
      <c r="I9" s="194"/>
      <c r="J9" s="15"/>
      <c r="K9" s="21"/>
      <c r="L9" s="539"/>
      <c r="M9" s="540"/>
      <c r="N9" s="512"/>
      <c r="O9" s="514"/>
    </row>
    <row r="10" spans="2:15" ht="27" customHeight="1" x14ac:dyDescent="0.25">
      <c r="B10" s="18">
        <v>3</v>
      </c>
      <c r="C10" s="512"/>
      <c r="D10" s="513"/>
      <c r="E10" s="513"/>
      <c r="F10" s="514"/>
      <c r="G10" s="512"/>
      <c r="H10" s="514"/>
      <c r="I10" s="195"/>
      <c r="J10" s="15"/>
      <c r="K10" s="21"/>
      <c r="L10" s="539"/>
      <c r="M10" s="540"/>
      <c r="N10" s="543"/>
      <c r="O10" s="514"/>
    </row>
    <row r="11" spans="2:15" ht="27" customHeight="1" x14ac:dyDescent="0.25">
      <c r="B11" s="18">
        <v>4</v>
      </c>
      <c r="C11" s="512"/>
      <c r="D11" s="513"/>
      <c r="E11" s="513"/>
      <c r="F11" s="514"/>
      <c r="G11" s="512"/>
      <c r="H11" s="514"/>
      <c r="I11" s="195"/>
      <c r="J11" s="15"/>
      <c r="K11" s="21"/>
      <c r="L11" s="539"/>
      <c r="M11" s="540"/>
      <c r="N11" s="512"/>
      <c r="O11" s="514"/>
    </row>
    <row r="12" spans="2:15" ht="27" customHeight="1" x14ac:dyDescent="0.25">
      <c r="B12" s="18">
        <v>5</v>
      </c>
      <c r="C12" s="536"/>
      <c r="D12" s="537"/>
      <c r="E12" s="537"/>
      <c r="F12" s="538"/>
      <c r="G12" s="536"/>
      <c r="H12" s="538"/>
      <c r="I12" s="196"/>
      <c r="J12" s="197"/>
      <c r="K12" s="198"/>
      <c r="L12" s="541"/>
      <c r="M12" s="542"/>
      <c r="N12" s="512"/>
      <c r="O12" s="514"/>
    </row>
    <row r="13" spans="2:15" ht="27" customHeight="1" x14ac:dyDescent="0.25">
      <c r="B13" s="18">
        <v>6</v>
      </c>
      <c r="C13" s="512"/>
      <c r="D13" s="513"/>
      <c r="E13" s="513"/>
      <c r="F13" s="514"/>
      <c r="G13" s="512"/>
      <c r="H13" s="514"/>
      <c r="I13" s="195"/>
      <c r="J13" s="15"/>
      <c r="K13" s="21"/>
      <c r="L13" s="539"/>
      <c r="M13" s="540"/>
      <c r="N13" s="512"/>
      <c r="O13" s="514"/>
    </row>
    <row r="14" spans="2:15" ht="27" customHeight="1" x14ac:dyDescent="0.25">
      <c r="B14" s="18">
        <v>7</v>
      </c>
      <c r="C14" s="512"/>
      <c r="D14" s="513"/>
      <c r="E14" s="513"/>
      <c r="F14" s="514"/>
      <c r="G14" s="512"/>
      <c r="H14" s="514"/>
      <c r="I14" s="15"/>
      <c r="J14" s="15"/>
      <c r="K14" s="21"/>
      <c r="L14" s="539"/>
      <c r="M14" s="540"/>
      <c r="N14" s="512"/>
      <c r="O14" s="514"/>
    </row>
    <row r="15" spans="2:15" ht="27" customHeight="1" x14ac:dyDescent="0.25">
      <c r="B15" s="18">
        <v>8</v>
      </c>
      <c r="C15" s="512"/>
      <c r="D15" s="513"/>
      <c r="E15" s="513"/>
      <c r="F15" s="514"/>
      <c r="G15" s="512"/>
      <c r="H15" s="514"/>
      <c r="I15" s="15"/>
      <c r="J15" s="15"/>
      <c r="K15" s="21"/>
      <c r="L15" s="539"/>
      <c r="M15" s="540"/>
      <c r="N15" s="512"/>
      <c r="O15" s="514"/>
    </row>
    <row r="16" spans="2:15" ht="27" customHeight="1" x14ac:dyDescent="0.25">
      <c r="B16" s="18">
        <v>9</v>
      </c>
      <c r="C16" s="512"/>
      <c r="D16" s="513"/>
      <c r="E16" s="513"/>
      <c r="F16" s="514"/>
      <c r="G16" s="512"/>
      <c r="H16" s="514"/>
      <c r="I16" s="15"/>
      <c r="J16" s="15"/>
      <c r="K16" s="21"/>
      <c r="L16" s="539"/>
      <c r="M16" s="540"/>
      <c r="N16" s="512"/>
      <c r="O16" s="514"/>
    </row>
    <row r="17" spans="2:15" ht="27" customHeight="1" x14ac:dyDescent="0.25">
      <c r="B17" s="18">
        <v>10</v>
      </c>
      <c r="C17" s="512"/>
      <c r="D17" s="513"/>
      <c r="E17" s="513"/>
      <c r="F17" s="514"/>
      <c r="G17" s="512"/>
      <c r="H17" s="514"/>
      <c r="I17" s="15"/>
      <c r="J17" s="15"/>
      <c r="K17" s="21"/>
      <c r="L17" s="539"/>
      <c r="M17" s="540"/>
      <c r="N17" s="512"/>
      <c r="O17" s="514"/>
    </row>
    <row r="18" spans="2:15" x14ac:dyDescent="0.25"/>
    <row r="19" spans="2:15" x14ac:dyDescent="0.25"/>
    <row r="20" spans="2:15" x14ac:dyDescent="0.25"/>
    <row r="21" spans="2:15" x14ac:dyDescent="0.25"/>
    <row r="22" spans="2:15" x14ac:dyDescent="0.25"/>
    <row r="23" spans="2:15" x14ac:dyDescent="0.25"/>
    <row r="24" spans="2:15" x14ac:dyDescent="0.25"/>
    <row r="25" spans="2:15" x14ac:dyDescent="0.25"/>
    <row r="26" spans="2:15" x14ac:dyDescent="0.25"/>
    <row r="27" spans="2:15" x14ac:dyDescent="0.25"/>
    <row r="28" spans="2:15" x14ac:dyDescent="0.25"/>
    <row r="29" spans="2:15" x14ac:dyDescent="0.25"/>
    <row r="30" spans="2:15" x14ac:dyDescent="0.25"/>
    <row r="31" spans="2:15" x14ac:dyDescent="0.25"/>
    <row r="32" spans="2:15" x14ac:dyDescent="0.25"/>
    <row r="33" x14ac:dyDescent="0.25"/>
  </sheetData>
  <mergeCells count="50">
    <mergeCell ref="N17:O17"/>
    <mergeCell ref="N15:O15"/>
    <mergeCell ref="C16:F16"/>
    <mergeCell ref="G16:H16"/>
    <mergeCell ref="L16:M16"/>
    <mergeCell ref="N16:O16"/>
    <mergeCell ref="N10:O10"/>
    <mergeCell ref="N11:O11"/>
    <mergeCell ref="N12:O12"/>
    <mergeCell ref="N13:O13"/>
    <mergeCell ref="N14:O14"/>
    <mergeCell ref="L14:M14"/>
    <mergeCell ref="L17:M17"/>
    <mergeCell ref="L12:M12"/>
    <mergeCell ref="L13:M13"/>
    <mergeCell ref="L15:M15"/>
    <mergeCell ref="N9:O9"/>
    <mergeCell ref="C11:F11"/>
    <mergeCell ref="C17:F17"/>
    <mergeCell ref="C12:F12"/>
    <mergeCell ref="C13:F13"/>
    <mergeCell ref="C14:F14"/>
    <mergeCell ref="C15:F15"/>
    <mergeCell ref="G11:H11"/>
    <mergeCell ref="G14:H14"/>
    <mergeCell ref="G17:H17"/>
    <mergeCell ref="G12:H12"/>
    <mergeCell ref="G13:H13"/>
    <mergeCell ref="G15:H15"/>
    <mergeCell ref="L9:M9"/>
    <mergeCell ref="L10:M10"/>
    <mergeCell ref="L11:M11"/>
    <mergeCell ref="D2:K6"/>
    <mergeCell ref="L8:M8"/>
    <mergeCell ref="G7:H7"/>
    <mergeCell ref="L7:M7"/>
    <mergeCell ref="N7:O7"/>
    <mergeCell ref="C8:F8"/>
    <mergeCell ref="C7:F7"/>
    <mergeCell ref="N8:O8"/>
    <mergeCell ref="L2:M2"/>
    <mergeCell ref="N2:O2"/>
    <mergeCell ref="L3:M4"/>
    <mergeCell ref="N3:O4"/>
    <mergeCell ref="L5:O6"/>
    <mergeCell ref="C10:F10"/>
    <mergeCell ref="G8:H8"/>
    <mergeCell ref="G9:H9"/>
    <mergeCell ref="G10:H10"/>
    <mergeCell ref="C9:F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5"/>
  <sheetViews>
    <sheetView showGridLines="0" zoomScale="80" zoomScaleNormal="80" workbookViewId="0">
      <selection activeCell="B8" sqref="B8:K8"/>
    </sheetView>
  </sheetViews>
  <sheetFormatPr baseColWidth="10" defaultColWidth="0" defaultRowHeight="14.25" zeroHeight="1" x14ac:dyDescent="0.25"/>
  <cols>
    <col min="1" max="1" width="11.42578125" style="3" customWidth="1"/>
    <col min="2" max="2" width="23.85546875" style="3" customWidth="1"/>
    <col min="3" max="3" width="11.42578125" style="3" customWidth="1"/>
    <col min="4" max="4" width="13.42578125" style="3" customWidth="1"/>
    <col min="5" max="9" width="13.140625" style="3" customWidth="1"/>
    <col min="10" max="10" width="15.85546875" style="3" customWidth="1"/>
    <col min="11" max="11" width="24.28515625" style="3" customWidth="1"/>
    <col min="12" max="12" width="5.28515625" style="3" customWidth="1"/>
    <col min="13" max="16384" width="11.42578125" style="3" hidden="1"/>
  </cols>
  <sheetData>
    <row r="1" spans="2:11" ht="15" thickBot="1" x14ac:dyDescent="0.3"/>
    <row r="2" spans="2:11" ht="27" customHeight="1" x14ac:dyDescent="0.25">
      <c r="B2" s="24"/>
      <c r="C2" s="550" t="s">
        <v>163</v>
      </c>
      <c r="D2" s="550"/>
      <c r="E2" s="550"/>
      <c r="F2" s="550"/>
      <c r="G2" s="550"/>
      <c r="H2" s="550"/>
      <c r="I2" s="551"/>
      <c r="J2" s="173" t="s">
        <v>185</v>
      </c>
      <c r="K2" s="174">
        <v>45782</v>
      </c>
    </row>
    <row r="3" spans="2:11" ht="27" customHeight="1" x14ac:dyDescent="0.25">
      <c r="B3" s="25"/>
      <c r="C3" s="552"/>
      <c r="D3" s="552"/>
      <c r="E3" s="552"/>
      <c r="F3" s="552"/>
      <c r="G3" s="552"/>
      <c r="H3" s="552"/>
      <c r="I3" s="553"/>
      <c r="J3" s="34" t="s">
        <v>120</v>
      </c>
      <c r="K3" s="7" t="s">
        <v>69</v>
      </c>
    </row>
    <row r="4" spans="2:11" ht="23.25" customHeight="1" x14ac:dyDescent="0.25">
      <c r="B4" s="25"/>
      <c r="C4" s="552"/>
      <c r="D4" s="552"/>
      <c r="E4" s="552"/>
      <c r="F4" s="552"/>
      <c r="G4" s="552"/>
      <c r="H4" s="552"/>
      <c r="I4" s="553"/>
      <c r="J4" s="280" t="s">
        <v>57</v>
      </c>
      <c r="K4" s="282"/>
    </row>
    <row r="5" spans="2:11" ht="23.25" customHeight="1" thickBot="1" x14ac:dyDescent="0.3">
      <c r="B5" s="26"/>
      <c r="C5" s="284"/>
      <c r="D5" s="284"/>
      <c r="E5" s="284"/>
      <c r="F5" s="284"/>
      <c r="G5" s="284"/>
      <c r="H5" s="284"/>
      <c r="I5" s="285"/>
      <c r="J5" s="283"/>
      <c r="K5" s="285"/>
    </row>
    <row r="6" spans="2:11" ht="15" thickBot="1" x14ac:dyDescent="0.3"/>
    <row r="7" spans="2:11" ht="21" thickBot="1" x14ac:dyDescent="0.3">
      <c r="B7" s="544" t="s">
        <v>171</v>
      </c>
      <c r="C7" s="545"/>
      <c r="D7" s="545"/>
      <c r="E7" s="545"/>
      <c r="F7" s="545"/>
      <c r="G7" s="545"/>
      <c r="H7" s="545"/>
      <c r="I7" s="545"/>
      <c r="J7" s="545"/>
      <c r="K7" s="546"/>
    </row>
    <row r="8" spans="2:11" ht="19.5" thickBot="1" x14ac:dyDescent="0.3">
      <c r="B8" s="547" t="s">
        <v>155</v>
      </c>
      <c r="C8" s="548"/>
      <c r="D8" s="548"/>
      <c r="E8" s="548"/>
      <c r="F8" s="548"/>
      <c r="G8" s="548"/>
      <c r="H8" s="548"/>
      <c r="I8" s="548"/>
      <c r="J8" s="548"/>
      <c r="K8" s="549"/>
    </row>
    <row r="9" spans="2:11" ht="19.5" customHeight="1" thickBot="1" x14ac:dyDescent="0.3">
      <c r="B9" s="557" t="s">
        <v>132</v>
      </c>
      <c r="C9" s="558"/>
      <c r="D9" s="558"/>
      <c r="E9" s="558"/>
      <c r="F9" s="558"/>
      <c r="G9" s="558"/>
      <c r="H9" s="558"/>
      <c r="I9" s="558"/>
      <c r="J9" s="558"/>
      <c r="K9" s="559"/>
    </row>
    <row r="10" spans="2:11" ht="21.95" customHeight="1" x14ac:dyDescent="0.25">
      <c r="B10" s="560" t="s">
        <v>172</v>
      </c>
      <c r="C10" s="561"/>
      <c r="D10" s="561"/>
      <c r="E10" s="561"/>
      <c r="F10" s="561"/>
      <c r="G10" s="561"/>
      <c r="H10" s="561"/>
      <c r="I10" s="561"/>
      <c r="J10" s="561"/>
      <c r="K10" s="562"/>
    </row>
    <row r="11" spans="2:11" ht="21.95" customHeight="1" x14ac:dyDescent="0.25">
      <c r="B11" s="560" t="s">
        <v>173</v>
      </c>
      <c r="C11" s="561"/>
      <c r="D11" s="561"/>
      <c r="E11" s="561"/>
      <c r="F11" s="561"/>
      <c r="G11" s="561"/>
      <c r="H11" s="561"/>
      <c r="I11" s="561"/>
      <c r="J11" s="561"/>
      <c r="K11" s="562"/>
    </row>
    <row r="12" spans="2:11" ht="21.95" customHeight="1" x14ac:dyDescent="0.25">
      <c r="B12" s="560" t="s">
        <v>174</v>
      </c>
      <c r="C12" s="561"/>
      <c r="D12" s="561"/>
      <c r="E12" s="561"/>
      <c r="F12" s="561"/>
      <c r="G12" s="561"/>
      <c r="H12" s="561"/>
      <c r="I12" s="561"/>
      <c r="J12" s="561"/>
      <c r="K12" s="562"/>
    </row>
    <row r="13" spans="2:11" ht="21.95" customHeight="1" x14ac:dyDescent="0.25">
      <c r="B13" s="560" t="s">
        <v>175</v>
      </c>
      <c r="C13" s="561"/>
      <c r="D13" s="561"/>
      <c r="E13" s="561"/>
      <c r="F13" s="561"/>
      <c r="G13" s="561"/>
      <c r="H13" s="561"/>
      <c r="I13" s="561"/>
      <c r="J13" s="561"/>
      <c r="K13" s="562"/>
    </row>
    <row r="14" spans="2:11" ht="21.95" customHeight="1" x14ac:dyDescent="0.25">
      <c r="B14" s="560" t="s">
        <v>176</v>
      </c>
      <c r="C14" s="561"/>
      <c r="D14" s="561"/>
      <c r="E14" s="561"/>
      <c r="F14" s="561"/>
      <c r="G14" s="561"/>
      <c r="H14" s="561"/>
      <c r="I14" s="561"/>
      <c r="J14" s="561"/>
      <c r="K14" s="562"/>
    </row>
    <row r="15" spans="2:11" ht="21.95" customHeight="1" x14ac:dyDescent="0.25">
      <c r="B15" s="560" t="s">
        <v>177</v>
      </c>
      <c r="C15" s="561"/>
      <c r="D15" s="561"/>
      <c r="E15" s="561"/>
      <c r="F15" s="561"/>
      <c r="G15" s="561"/>
      <c r="H15" s="561"/>
      <c r="I15" s="561"/>
      <c r="J15" s="561"/>
      <c r="K15" s="562"/>
    </row>
    <row r="16" spans="2:11" ht="21.95" customHeight="1" x14ac:dyDescent="0.25">
      <c r="B16" s="560" t="s">
        <v>168</v>
      </c>
      <c r="C16" s="561"/>
      <c r="D16" s="561"/>
      <c r="E16" s="561"/>
      <c r="F16" s="561"/>
      <c r="G16" s="561"/>
      <c r="H16" s="561"/>
      <c r="I16" s="561"/>
      <c r="J16" s="561"/>
      <c r="K16" s="562"/>
    </row>
    <row r="17" spans="2:11" ht="21.95" customHeight="1" x14ac:dyDescent="0.25">
      <c r="B17" s="560" t="s">
        <v>178</v>
      </c>
      <c r="C17" s="561"/>
      <c r="D17" s="561"/>
      <c r="E17" s="561"/>
      <c r="F17" s="561"/>
      <c r="G17" s="561"/>
      <c r="H17" s="561"/>
      <c r="I17" s="561"/>
      <c r="J17" s="561"/>
      <c r="K17" s="562"/>
    </row>
    <row r="18" spans="2:11" ht="21.95" customHeight="1" x14ac:dyDescent="0.25">
      <c r="B18" s="560" t="s">
        <v>179</v>
      </c>
      <c r="C18" s="561"/>
      <c r="D18" s="561"/>
      <c r="E18" s="561"/>
      <c r="F18" s="561"/>
      <c r="G18" s="561"/>
      <c r="H18" s="561"/>
      <c r="I18" s="561"/>
      <c r="J18" s="561"/>
      <c r="K18" s="562"/>
    </row>
    <row r="19" spans="2:11" ht="21.95" customHeight="1" x14ac:dyDescent="0.25">
      <c r="B19" s="554" t="s">
        <v>169</v>
      </c>
      <c r="C19" s="555"/>
      <c r="D19" s="555"/>
      <c r="E19" s="555"/>
      <c r="F19" s="555"/>
      <c r="G19" s="555"/>
      <c r="H19" s="555"/>
      <c r="I19" s="555"/>
      <c r="J19" s="555"/>
      <c r="K19" s="556"/>
    </row>
    <row r="20" spans="2:11" ht="21.95" customHeight="1" x14ac:dyDescent="0.25">
      <c r="B20" s="554" t="s">
        <v>156</v>
      </c>
      <c r="C20" s="555"/>
      <c r="D20" s="555"/>
      <c r="E20" s="555"/>
      <c r="F20" s="555"/>
      <c r="G20" s="555"/>
      <c r="H20" s="555"/>
      <c r="I20" s="555"/>
      <c r="J20" s="555"/>
      <c r="K20" s="556"/>
    </row>
    <row r="21" spans="2:11" ht="21.95" customHeight="1" x14ac:dyDescent="0.25">
      <c r="B21" s="554" t="s">
        <v>157</v>
      </c>
      <c r="C21" s="555"/>
      <c r="D21" s="555"/>
      <c r="E21" s="555"/>
      <c r="F21" s="555"/>
      <c r="G21" s="555"/>
      <c r="H21" s="555"/>
      <c r="I21" s="555"/>
      <c r="J21" s="555"/>
      <c r="K21" s="556"/>
    </row>
    <row r="22" spans="2:11" ht="21.95" customHeight="1" x14ac:dyDescent="0.25">
      <c r="B22" s="554" t="s">
        <v>133</v>
      </c>
      <c r="C22" s="555"/>
      <c r="D22" s="555"/>
      <c r="E22" s="555"/>
      <c r="F22" s="555"/>
      <c r="G22" s="555"/>
      <c r="H22" s="555"/>
      <c r="I22" s="555"/>
      <c r="J22" s="555"/>
      <c r="K22" s="556"/>
    </row>
    <row r="23" spans="2:11" ht="21.95" customHeight="1" x14ac:dyDescent="0.25">
      <c r="B23" s="554" t="s">
        <v>134</v>
      </c>
      <c r="C23" s="555"/>
      <c r="D23" s="555"/>
      <c r="E23" s="555"/>
      <c r="F23" s="555"/>
      <c r="G23" s="555"/>
      <c r="H23" s="555"/>
      <c r="I23" s="555"/>
      <c r="J23" s="555"/>
      <c r="K23" s="556"/>
    </row>
    <row r="24" spans="2:11" ht="21.95" customHeight="1" x14ac:dyDescent="0.25">
      <c r="B24" s="554" t="s">
        <v>135</v>
      </c>
      <c r="C24" s="555"/>
      <c r="D24" s="555"/>
      <c r="E24" s="555"/>
      <c r="F24" s="555"/>
      <c r="G24" s="555"/>
      <c r="H24" s="555"/>
      <c r="I24" s="555"/>
      <c r="J24" s="555"/>
      <c r="K24" s="556"/>
    </row>
    <row r="25" spans="2:11" ht="21.95" customHeight="1" x14ac:dyDescent="0.25">
      <c r="B25" s="554" t="s">
        <v>136</v>
      </c>
      <c r="C25" s="555"/>
      <c r="D25" s="555"/>
      <c r="E25" s="555"/>
      <c r="F25" s="555"/>
      <c r="G25" s="555"/>
      <c r="H25" s="555"/>
      <c r="I25" s="555"/>
      <c r="J25" s="555"/>
      <c r="K25" s="556"/>
    </row>
    <row r="26" spans="2:11" ht="20.45" customHeight="1" thickBot="1" x14ac:dyDescent="0.3">
      <c r="B26" s="554" t="s">
        <v>137</v>
      </c>
      <c r="C26" s="555"/>
      <c r="D26" s="555"/>
      <c r="E26" s="555"/>
      <c r="F26" s="555"/>
      <c r="G26" s="555"/>
      <c r="H26" s="555"/>
      <c r="I26" s="555"/>
      <c r="J26" s="555"/>
      <c r="K26" s="556"/>
    </row>
    <row r="27" spans="2:11" ht="19.5" customHeight="1" thickBot="1" x14ac:dyDescent="0.3">
      <c r="B27" s="563" t="s">
        <v>138</v>
      </c>
      <c r="C27" s="564"/>
      <c r="D27" s="564"/>
      <c r="E27" s="564"/>
      <c r="F27" s="564"/>
      <c r="G27" s="564"/>
      <c r="H27" s="564"/>
      <c r="I27" s="564"/>
      <c r="J27" s="564"/>
      <c r="K27" s="565"/>
    </row>
    <row r="28" spans="2:11" ht="31.5" customHeight="1" x14ac:dyDescent="0.25">
      <c r="B28" s="554" t="s">
        <v>158</v>
      </c>
      <c r="C28" s="555"/>
      <c r="D28" s="555"/>
      <c r="E28" s="555"/>
      <c r="F28" s="555"/>
      <c r="G28" s="555"/>
      <c r="H28" s="555"/>
      <c r="I28" s="555"/>
      <c r="J28" s="555"/>
      <c r="K28" s="556"/>
    </row>
    <row r="29" spans="2:11" ht="20.45" customHeight="1" x14ac:dyDescent="0.25">
      <c r="B29" s="560" t="s">
        <v>180</v>
      </c>
      <c r="C29" s="561"/>
      <c r="D29" s="561"/>
      <c r="E29" s="561"/>
      <c r="F29" s="561"/>
      <c r="G29" s="561"/>
      <c r="H29" s="561"/>
      <c r="I29" s="561"/>
      <c r="J29" s="561"/>
      <c r="K29" s="562"/>
    </row>
    <row r="30" spans="2:11" ht="20.45" customHeight="1" x14ac:dyDescent="0.25">
      <c r="B30" s="560" t="s">
        <v>181</v>
      </c>
      <c r="C30" s="561"/>
      <c r="D30" s="561"/>
      <c r="E30" s="561"/>
      <c r="F30" s="561"/>
      <c r="G30" s="561"/>
      <c r="H30" s="561"/>
      <c r="I30" s="561"/>
      <c r="J30" s="561"/>
      <c r="K30" s="562"/>
    </row>
    <row r="31" spans="2:11" ht="20.45" customHeight="1" x14ac:dyDescent="0.25">
      <c r="B31" s="560" t="s">
        <v>182</v>
      </c>
      <c r="C31" s="561"/>
      <c r="D31" s="561"/>
      <c r="E31" s="561"/>
      <c r="F31" s="561"/>
      <c r="G31" s="561"/>
      <c r="H31" s="561"/>
      <c r="I31" s="561"/>
      <c r="J31" s="561"/>
      <c r="K31" s="562"/>
    </row>
    <row r="32" spans="2:11" ht="38.1" customHeight="1" x14ac:dyDescent="0.25">
      <c r="B32" s="560" t="s">
        <v>183</v>
      </c>
      <c r="C32" s="561"/>
      <c r="D32" s="561"/>
      <c r="E32" s="561"/>
      <c r="F32" s="561"/>
      <c r="G32" s="561"/>
      <c r="H32" s="561"/>
      <c r="I32" s="561"/>
      <c r="J32" s="561"/>
      <c r="K32" s="562"/>
    </row>
    <row r="33" spans="2:11" s="2" customFormat="1" ht="38.1" customHeight="1" x14ac:dyDescent="0.25">
      <c r="B33" s="560" t="s">
        <v>184</v>
      </c>
      <c r="C33" s="561"/>
      <c r="D33" s="561"/>
      <c r="E33" s="561"/>
      <c r="F33" s="561"/>
      <c r="G33" s="561"/>
      <c r="H33" s="561"/>
      <c r="I33" s="561"/>
      <c r="J33" s="561"/>
      <c r="K33" s="562"/>
    </row>
    <row r="34" spans="2:11" ht="20.45" customHeight="1" x14ac:dyDescent="0.25">
      <c r="B34" s="554" t="s">
        <v>170</v>
      </c>
      <c r="C34" s="555"/>
      <c r="D34" s="555"/>
      <c r="E34" s="555"/>
      <c r="F34" s="555"/>
      <c r="G34" s="555"/>
      <c r="H34" s="555"/>
      <c r="I34" s="555"/>
      <c r="J34" s="555"/>
      <c r="K34" s="556"/>
    </row>
    <row r="35" spans="2:11" s="2" customFormat="1" ht="20.45" customHeight="1" x14ac:dyDescent="0.25">
      <c r="B35" s="554" t="s">
        <v>70</v>
      </c>
      <c r="C35" s="555"/>
      <c r="D35" s="555"/>
      <c r="E35" s="555"/>
      <c r="F35" s="555"/>
      <c r="G35" s="555"/>
      <c r="H35" s="555"/>
      <c r="I35" s="555"/>
      <c r="J35" s="555"/>
      <c r="K35" s="556"/>
    </row>
    <row r="36" spans="2:11" s="2" customFormat="1" ht="21.95" customHeight="1" thickBot="1" x14ac:dyDescent="0.3">
      <c r="B36" s="554" t="s">
        <v>141</v>
      </c>
      <c r="C36" s="555"/>
      <c r="D36" s="555"/>
      <c r="E36" s="555"/>
      <c r="F36" s="555"/>
      <c r="G36" s="555"/>
      <c r="H36" s="555"/>
      <c r="I36" s="555"/>
      <c r="J36" s="555"/>
      <c r="K36" s="556"/>
    </row>
    <row r="37" spans="2:11" s="2" customFormat="1" ht="19.5" customHeight="1" thickBot="1" x14ac:dyDescent="0.3">
      <c r="B37" s="572" t="s">
        <v>71</v>
      </c>
      <c r="C37" s="573"/>
      <c r="D37" s="573"/>
      <c r="E37" s="573"/>
      <c r="F37" s="573"/>
      <c r="G37" s="573"/>
      <c r="H37" s="573"/>
      <c r="I37" s="573"/>
      <c r="J37" s="573"/>
      <c r="K37" s="574"/>
    </row>
    <row r="38" spans="2:11" s="2" customFormat="1" ht="15" customHeight="1" x14ac:dyDescent="0.25">
      <c r="B38" s="566" t="s">
        <v>155</v>
      </c>
      <c r="C38" s="567"/>
      <c r="D38" s="567"/>
      <c r="E38" s="567"/>
      <c r="F38" s="567"/>
      <c r="G38" s="567"/>
      <c r="H38" s="567"/>
      <c r="I38" s="567"/>
      <c r="J38" s="567"/>
      <c r="K38" s="568"/>
    </row>
    <row r="39" spans="2:11" s="2" customFormat="1" ht="29.25" customHeight="1" thickBot="1" x14ac:dyDescent="0.3">
      <c r="B39" s="569" t="s">
        <v>72</v>
      </c>
      <c r="C39" s="570"/>
      <c r="D39" s="570"/>
      <c r="E39" s="570"/>
      <c r="F39" s="570"/>
      <c r="G39" s="570"/>
      <c r="H39" s="570"/>
      <c r="I39" s="570"/>
      <c r="J39" s="570"/>
      <c r="K39" s="571"/>
    </row>
    <row r="40" spans="2:11" s="2" customFormat="1" ht="21.6" customHeight="1" thickBot="1" x14ac:dyDescent="0.3">
      <c r="B40" s="572" t="s">
        <v>139</v>
      </c>
      <c r="C40" s="573"/>
      <c r="D40" s="573"/>
      <c r="E40" s="573"/>
      <c r="F40" s="573"/>
      <c r="G40" s="573"/>
      <c r="H40" s="573"/>
      <c r="I40" s="573"/>
      <c r="J40" s="573"/>
      <c r="K40" s="574"/>
    </row>
    <row r="41" spans="2:11" s="2" customFormat="1" ht="21" customHeight="1" x14ac:dyDescent="0.25">
      <c r="B41" s="566" t="s">
        <v>155</v>
      </c>
      <c r="C41" s="567"/>
      <c r="D41" s="567"/>
      <c r="E41" s="567"/>
      <c r="F41" s="567"/>
      <c r="G41" s="567"/>
      <c r="H41" s="567"/>
      <c r="I41" s="567"/>
      <c r="J41" s="567"/>
      <c r="K41" s="568"/>
    </row>
    <row r="42" spans="2:11" s="2" customFormat="1" ht="33.6" customHeight="1" thickBot="1" x14ac:dyDescent="0.3">
      <c r="B42" s="569" t="s">
        <v>140</v>
      </c>
      <c r="C42" s="570"/>
      <c r="D42" s="570"/>
      <c r="E42" s="570"/>
      <c r="F42" s="570"/>
      <c r="G42" s="570"/>
      <c r="H42" s="570"/>
      <c r="I42" s="570"/>
      <c r="J42" s="570"/>
      <c r="K42" s="571"/>
    </row>
    <row r="43" spans="2:11" s="2" customFormat="1" ht="21.6" customHeight="1" thickBot="1" x14ac:dyDescent="0.3">
      <c r="B43" s="563" t="s">
        <v>142</v>
      </c>
      <c r="C43" s="564"/>
      <c r="D43" s="564"/>
      <c r="E43" s="564"/>
      <c r="F43" s="564"/>
      <c r="G43" s="564"/>
      <c r="H43" s="564"/>
      <c r="I43" s="564"/>
      <c r="J43" s="564"/>
      <c r="K43" s="565"/>
    </row>
    <row r="44" spans="2:11" s="2" customFormat="1" ht="21.95" customHeight="1" x14ac:dyDescent="0.25">
      <c r="B44" s="147" t="s">
        <v>143</v>
      </c>
      <c r="C44" s="148"/>
      <c r="D44" s="148"/>
      <c r="E44" s="148"/>
      <c r="F44" s="148"/>
      <c r="G44" s="148"/>
      <c r="H44" s="148"/>
      <c r="I44" s="148"/>
      <c r="J44" s="148"/>
      <c r="K44" s="149"/>
    </row>
    <row r="45" spans="2:11" s="2" customFormat="1" ht="21.95" customHeight="1" x14ac:dyDescent="0.25">
      <c r="B45" s="150" t="s">
        <v>144</v>
      </c>
      <c r="C45" s="151"/>
      <c r="D45" s="151"/>
      <c r="E45" s="151"/>
      <c r="F45" s="151"/>
      <c r="G45" s="151"/>
      <c r="H45" s="151"/>
      <c r="I45" s="151"/>
      <c r="J45" s="151"/>
      <c r="K45" s="152"/>
    </row>
    <row r="46" spans="2:11" s="2" customFormat="1" ht="21.95" customHeight="1" thickBot="1" x14ac:dyDescent="0.3">
      <c r="B46" s="153" t="s">
        <v>145</v>
      </c>
      <c r="C46" s="154"/>
      <c r="D46" s="154"/>
      <c r="E46" s="154"/>
      <c r="F46" s="154"/>
      <c r="G46" s="154"/>
      <c r="H46" s="154"/>
      <c r="I46" s="154"/>
      <c r="J46" s="154"/>
      <c r="K46" s="155"/>
    </row>
    <row r="47" spans="2:11" s="2" customFormat="1" ht="29.25" customHeight="1" x14ac:dyDescent="0.25">
      <c r="B47" s="33"/>
      <c r="C47" s="33"/>
      <c r="D47" s="33"/>
      <c r="E47" s="33"/>
      <c r="F47" s="33"/>
      <c r="G47" s="33"/>
      <c r="H47" s="33"/>
      <c r="I47" s="33"/>
      <c r="J47" s="33"/>
      <c r="K47" s="33"/>
    </row>
    <row r="48" spans="2:11" s="2" customFormat="1" ht="29.25" customHeight="1" x14ac:dyDescent="0.25">
      <c r="B48" s="33"/>
      <c r="C48" s="33"/>
      <c r="D48" s="33"/>
      <c r="E48" s="33"/>
      <c r="F48" s="33"/>
      <c r="G48" s="33"/>
      <c r="H48" s="33"/>
      <c r="I48" s="33"/>
      <c r="J48" s="33"/>
      <c r="K48" s="33"/>
    </row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</sheetData>
  <mergeCells count="39">
    <mergeCell ref="B29:K29"/>
    <mergeCell ref="B30:K30"/>
    <mergeCell ref="B31:K31"/>
    <mergeCell ref="B43:K43"/>
    <mergeCell ref="B38:K38"/>
    <mergeCell ref="B39:K39"/>
    <mergeCell ref="B32:K32"/>
    <mergeCell ref="B33:K33"/>
    <mergeCell ref="B34:K34"/>
    <mergeCell ref="B35:K35"/>
    <mergeCell ref="B42:K42"/>
    <mergeCell ref="B36:K36"/>
    <mergeCell ref="B40:K40"/>
    <mergeCell ref="B37:K37"/>
    <mergeCell ref="B41:K41"/>
    <mergeCell ref="B24:K24"/>
    <mergeCell ref="B25:K25"/>
    <mergeCell ref="B26:K26"/>
    <mergeCell ref="B27:K27"/>
    <mergeCell ref="B28:K28"/>
    <mergeCell ref="B22:K22"/>
    <mergeCell ref="B16:K16"/>
    <mergeCell ref="B15:K15"/>
    <mergeCell ref="B20:K20"/>
    <mergeCell ref="B23:K23"/>
    <mergeCell ref="J4:K5"/>
    <mergeCell ref="B7:K7"/>
    <mergeCell ref="B8:K8"/>
    <mergeCell ref="C2:I5"/>
    <mergeCell ref="B21:K21"/>
    <mergeCell ref="B9:K9"/>
    <mergeCell ref="B10:K10"/>
    <mergeCell ref="B11:K11"/>
    <mergeCell ref="B12:K12"/>
    <mergeCell ref="B13:K13"/>
    <mergeCell ref="B14:K14"/>
    <mergeCell ref="B17:K17"/>
    <mergeCell ref="B18:K18"/>
    <mergeCell ref="B19:K19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35"/>
  <sheetViews>
    <sheetView workbookViewId="0">
      <selection activeCell="C4" sqref="C4:C5"/>
    </sheetView>
  </sheetViews>
  <sheetFormatPr baseColWidth="10" defaultColWidth="11.42578125" defaultRowHeight="15" x14ac:dyDescent="0.25"/>
  <sheetData>
    <row r="2" spans="1:7" x14ac:dyDescent="0.25">
      <c r="A2" s="1" t="s">
        <v>73</v>
      </c>
      <c r="G2" s="1" t="s">
        <v>74</v>
      </c>
    </row>
    <row r="3" spans="1:7" x14ac:dyDescent="0.25">
      <c r="A3" t="s">
        <v>75</v>
      </c>
      <c r="G3" t="s">
        <v>76</v>
      </c>
    </row>
    <row r="4" spans="1:7" x14ac:dyDescent="0.25">
      <c r="A4" t="s">
        <v>77</v>
      </c>
      <c r="G4" t="s">
        <v>78</v>
      </c>
    </row>
    <row r="5" spans="1:7" x14ac:dyDescent="0.25">
      <c r="A5" t="s">
        <v>79</v>
      </c>
      <c r="G5" t="s">
        <v>80</v>
      </c>
    </row>
    <row r="6" spans="1:7" x14ac:dyDescent="0.25">
      <c r="A6" t="s">
        <v>81</v>
      </c>
      <c r="G6" t="s">
        <v>82</v>
      </c>
    </row>
    <row r="7" spans="1:7" x14ac:dyDescent="0.25">
      <c r="A7" t="s">
        <v>83</v>
      </c>
      <c r="G7" t="s">
        <v>84</v>
      </c>
    </row>
    <row r="8" spans="1:7" x14ac:dyDescent="0.25">
      <c r="A8" t="s">
        <v>85</v>
      </c>
      <c r="G8" t="s">
        <v>86</v>
      </c>
    </row>
    <row r="9" spans="1:7" x14ac:dyDescent="0.25">
      <c r="A9" t="s">
        <v>87</v>
      </c>
      <c r="G9" t="s">
        <v>88</v>
      </c>
    </row>
    <row r="10" spans="1:7" x14ac:dyDescent="0.25">
      <c r="A10" t="s">
        <v>89</v>
      </c>
      <c r="G10" t="s">
        <v>90</v>
      </c>
    </row>
    <row r="11" spans="1:7" x14ac:dyDescent="0.25">
      <c r="A11" t="s">
        <v>91</v>
      </c>
      <c r="G11" t="s">
        <v>92</v>
      </c>
    </row>
    <row r="12" spans="1:7" x14ac:dyDescent="0.25">
      <c r="A12" t="s">
        <v>93</v>
      </c>
      <c r="G12" t="s">
        <v>94</v>
      </c>
    </row>
    <row r="13" spans="1:7" x14ac:dyDescent="0.25">
      <c r="A13" t="s">
        <v>95</v>
      </c>
      <c r="G13" t="s">
        <v>96</v>
      </c>
    </row>
    <row r="14" spans="1:7" x14ac:dyDescent="0.25">
      <c r="A14" t="s">
        <v>97</v>
      </c>
      <c r="G14" t="s">
        <v>98</v>
      </c>
    </row>
    <row r="15" spans="1:7" x14ac:dyDescent="0.25">
      <c r="G15" t="s">
        <v>99</v>
      </c>
    </row>
    <row r="16" spans="1:7" x14ac:dyDescent="0.25">
      <c r="G16" t="s">
        <v>100</v>
      </c>
    </row>
    <row r="17" spans="7:7" x14ac:dyDescent="0.25">
      <c r="G17" t="s">
        <v>101</v>
      </c>
    </row>
    <row r="18" spans="7:7" x14ac:dyDescent="0.25">
      <c r="G18" t="s">
        <v>102</v>
      </c>
    </row>
    <row r="19" spans="7:7" x14ac:dyDescent="0.25">
      <c r="G19" t="s">
        <v>103</v>
      </c>
    </row>
    <row r="20" spans="7:7" x14ac:dyDescent="0.25">
      <c r="G20" t="s">
        <v>104</v>
      </c>
    </row>
    <row r="21" spans="7:7" x14ac:dyDescent="0.25">
      <c r="G21" t="s">
        <v>105</v>
      </c>
    </row>
    <row r="22" spans="7:7" x14ac:dyDescent="0.25">
      <c r="G22" t="s">
        <v>106</v>
      </c>
    </row>
    <row r="23" spans="7:7" x14ac:dyDescent="0.25">
      <c r="G23" t="s">
        <v>107</v>
      </c>
    </row>
    <row r="24" spans="7:7" x14ac:dyDescent="0.25">
      <c r="G24" t="s">
        <v>108</v>
      </c>
    </row>
    <row r="25" spans="7:7" x14ac:dyDescent="0.25">
      <c r="G25" t="s">
        <v>109</v>
      </c>
    </row>
    <row r="26" spans="7:7" x14ac:dyDescent="0.25">
      <c r="G26" t="s">
        <v>110</v>
      </c>
    </row>
    <row r="27" spans="7:7" x14ac:dyDescent="0.25">
      <c r="G27" t="s">
        <v>111</v>
      </c>
    </row>
    <row r="28" spans="7:7" x14ac:dyDescent="0.25">
      <c r="G28" t="s">
        <v>112</v>
      </c>
    </row>
    <row r="29" spans="7:7" x14ac:dyDescent="0.25">
      <c r="G29" t="s">
        <v>113</v>
      </c>
    </row>
    <row r="30" spans="7:7" x14ac:dyDescent="0.25">
      <c r="G30" t="s">
        <v>114</v>
      </c>
    </row>
    <row r="31" spans="7:7" x14ac:dyDescent="0.25">
      <c r="G31" t="s">
        <v>115</v>
      </c>
    </row>
    <row r="32" spans="7:7" x14ac:dyDescent="0.25">
      <c r="G32" t="s">
        <v>116</v>
      </c>
    </row>
    <row r="33" spans="7:7" x14ac:dyDescent="0.25">
      <c r="G33" t="s">
        <v>117</v>
      </c>
    </row>
    <row r="34" spans="7:7" x14ac:dyDescent="0.25">
      <c r="G34" t="s">
        <v>118</v>
      </c>
    </row>
    <row r="35" spans="7:7" x14ac:dyDescent="0.25">
      <c r="G35" t="s">
        <v>119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ddc973-6f3e-458c-98dc-616d12e59db2">
      <Terms xmlns="http://schemas.microsoft.com/office/infopath/2007/PartnerControls"/>
    </lcf76f155ced4ddcb4097134ff3c332f>
    <TaxCatchAll xmlns="07df56aa-f336-4b80-aa61-75267864e9e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AB2D1B7E1D91439D22BD14EE047FE5" ma:contentTypeVersion="16" ma:contentTypeDescription="Crear nuevo documento." ma:contentTypeScope="" ma:versionID="6c429d3218638aebe76eb4ee57d7c189">
  <xsd:schema xmlns:xsd="http://www.w3.org/2001/XMLSchema" xmlns:xs="http://www.w3.org/2001/XMLSchema" xmlns:p="http://schemas.microsoft.com/office/2006/metadata/properties" xmlns:ns2="76ddc973-6f3e-458c-98dc-616d12e59db2" xmlns:ns3="07df56aa-f336-4b80-aa61-75267864e9e7" targetNamespace="http://schemas.microsoft.com/office/2006/metadata/properties" ma:root="true" ma:fieldsID="212da57ce8aa798ef248bc937619397e" ns2:_="" ns3:_="">
    <xsd:import namespace="76ddc973-6f3e-458c-98dc-616d12e59db2"/>
    <xsd:import namespace="07df56aa-f336-4b80-aa61-75267864e9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dc973-6f3e-458c-98dc-616d12e59d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f56aa-f336-4b80-aa61-75267864e9e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6636c0e-da6b-4629-bcc9-f428360655e1}" ma:internalName="TaxCatchAll" ma:showField="CatchAllData" ma:web="07df56aa-f336-4b80-aa61-75267864e9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A4077E-1165-4839-B2DC-43C80FE1EAFC}">
  <ds:schemaRefs>
    <ds:schemaRef ds:uri="http://schemas.microsoft.com/office/2006/metadata/properties"/>
    <ds:schemaRef ds:uri="http://schemas.microsoft.com/office/infopath/2007/PartnerControls"/>
    <ds:schemaRef ds:uri="76ddc973-6f3e-458c-98dc-616d12e59db2"/>
    <ds:schemaRef ds:uri="07df56aa-f336-4b80-aa61-75267864e9e7"/>
  </ds:schemaRefs>
</ds:datastoreItem>
</file>

<file path=customXml/itemProps2.xml><?xml version="1.0" encoding="utf-8"?>
<ds:datastoreItem xmlns:ds="http://schemas.openxmlformats.org/officeDocument/2006/customXml" ds:itemID="{70AC8E8C-367F-4AD1-B355-3191FD3C43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712C8C-64A8-4561-8106-07AE55120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ddc973-6f3e-458c-98dc-616d12e59db2"/>
    <ds:schemaRef ds:uri="07df56aa-f336-4b80-aa61-75267864e9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INFORME FINANCIERO</vt:lpstr>
      <vt:lpstr>NOTAS ACLARATORIAS</vt:lpstr>
      <vt:lpstr>DESCUENTOS RTF</vt:lpstr>
      <vt:lpstr>INSTRUCCIONES</vt:lpstr>
      <vt:lpstr>Bases (para ocultar)</vt:lpstr>
      <vt:lpstr>'INFORME FINANCIERO'!Área_de_impresión</vt:lpstr>
      <vt:lpstr>INSTRUCCIONES!Área_de_impresión</vt:lpstr>
      <vt:lpstr>'NOTAS ACLARATORIAS'!Área_de_impresión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Cindy Jineth Ariza Antonio</dc:creator>
  <cp:keywords/>
  <dc:description/>
  <cp:lastModifiedBy>Luz Amelia Chavez Oliveros</cp:lastModifiedBy>
  <cp:revision/>
  <dcterms:created xsi:type="dcterms:W3CDTF">2021-07-21T20:28:42Z</dcterms:created>
  <dcterms:modified xsi:type="dcterms:W3CDTF">2025-10-08T14:11:36Z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  <property fmtid="{D5CDD505-2E9C-101B-9397-08002B2CF9AE}" pid="3" name="MediaServiceImageTags">
    <vt:lpwstr/>
  </property>
</Properties>
</file>